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56ED0D08-D41C-4DF6-B093-9C87A7FC00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5月菜單" sheetId="20" r:id="rId1"/>
    <sheet name="第ㄧ週明細" sheetId="3" r:id="rId2"/>
    <sheet name="第二週明細" sheetId="4" r:id="rId3"/>
    <sheet name="第三週明細" sheetId="7" r:id="rId4"/>
    <sheet name="第四週明細 " sheetId="8" r:id="rId5"/>
    <sheet name="第五週明細 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21" l="1"/>
  <c r="W14" i="8"/>
  <c r="W14" i="4"/>
  <c r="W34" i="21"/>
  <c r="W32" i="21"/>
  <c r="W30" i="21"/>
  <c r="W36" i="21" s="1"/>
  <c r="W22" i="21"/>
  <c r="W28" i="21" s="1"/>
  <c r="W26" i="21"/>
  <c r="W24" i="21"/>
  <c r="P21" i="21"/>
  <c r="S21" i="21"/>
  <c r="M21" i="21"/>
  <c r="J21" i="21"/>
  <c r="G21" i="21"/>
  <c r="D21" i="21"/>
  <c r="W22" i="8"/>
  <c r="W26" i="8"/>
  <c r="W24" i="8"/>
  <c r="W28" i="8" l="1"/>
  <c r="O46" i="20"/>
  <c r="Q47" i="20"/>
  <c r="Q46" i="20"/>
  <c r="O47" i="20"/>
  <c r="J29" i="21"/>
  <c r="M29" i="21"/>
  <c r="P29" i="21"/>
  <c r="S29" i="21"/>
  <c r="D29" i="21"/>
  <c r="G29" i="21"/>
  <c r="O37" i="20"/>
  <c r="Q38" i="20"/>
  <c r="Q37" i="20"/>
  <c r="O38" i="20"/>
  <c r="S21" i="8"/>
  <c r="P21" i="8"/>
  <c r="M21" i="8"/>
  <c r="J21" i="8"/>
  <c r="G21" i="8"/>
  <c r="D21" i="8"/>
  <c r="P29" i="8"/>
  <c r="S29" i="8"/>
  <c r="M29" i="8"/>
  <c r="J29" i="8"/>
  <c r="G29" i="8"/>
  <c r="D37" i="3"/>
  <c r="I37" i="20" l="1"/>
  <c r="G38" i="20"/>
  <c r="W6" i="8"/>
  <c r="W14" i="7"/>
  <c r="W30" i="4"/>
  <c r="D13" i="8"/>
  <c r="G13" i="8"/>
  <c r="J13" i="8"/>
  <c r="M13" i="8"/>
  <c r="P13" i="8"/>
  <c r="S13" i="8"/>
  <c r="W18" i="8"/>
  <c r="W16" i="8"/>
  <c r="W20" i="8" l="1"/>
  <c r="G37" i="20" s="1"/>
  <c r="I38" i="20"/>
  <c r="W22" i="4" l="1"/>
  <c r="W8" i="4"/>
  <c r="M47" i="20" l="1"/>
  <c r="M46" i="20"/>
  <c r="K47" i="20"/>
  <c r="K46" i="20" l="1"/>
  <c r="W6" i="21"/>
  <c r="W18" i="4" l="1"/>
  <c r="W16" i="4"/>
  <c r="W18" i="3" l="1"/>
  <c r="W16" i="3"/>
  <c r="W8" i="3"/>
  <c r="S13" i="21" l="1"/>
  <c r="P13" i="21"/>
  <c r="M13" i="21"/>
  <c r="J13" i="21"/>
  <c r="G13" i="21"/>
  <c r="D13" i="21"/>
  <c r="AD19" i="21"/>
  <c r="AE18" i="21"/>
  <c r="W18" i="21"/>
  <c r="I47" i="20" s="1"/>
  <c r="AD17" i="21"/>
  <c r="AF17" i="21" s="1"/>
  <c r="AE16" i="21"/>
  <c r="AC16" i="21"/>
  <c r="AF16" i="21" s="1"/>
  <c r="W16" i="21"/>
  <c r="I46" i="20" s="1"/>
  <c r="AD15" i="21"/>
  <c r="AC15" i="21"/>
  <c r="AE14" i="21"/>
  <c r="AC14" i="21"/>
  <c r="AC19" i="21" s="1"/>
  <c r="AE19" i="21" l="1"/>
  <c r="AF19" i="21" s="1"/>
  <c r="AC20" i="21" s="1"/>
  <c r="AF15" i="21"/>
  <c r="W20" i="21"/>
  <c r="G46" i="20" s="1"/>
  <c r="G47" i="20"/>
  <c r="AF14" i="21"/>
  <c r="S5" i="21"/>
  <c r="P5" i="21"/>
  <c r="M5" i="21"/>
  <c r="J5" i="21"/>
  <c r="G5" i="21"/>
  <c r="D5" i="21"/>
  <c r="W18" i="7"/>
  <c r="W16" i="7"/>
  <c r="W20" i="3"/>
  <c r="W26" i="3"/>
  <c r="W24" i="3"/>
  <c r="AD20" i="21" l="1"/>
  <c r="AE20" i="21"/>
  <c r="W28" i="3"/>
  <c r="W20" i="7"/>
  <c r="W20" i="4"/>
  <c r="AE42" i="21"/>
  <c r="AF41" i="21"/>
  <c r="AD41" i="21"/>
  <c r="AE40" i="21"/>
  <c r="AC40" i="21"/>
  <c r="AD39" i="21"/>
  <c r="AD43" i="21" s="1"/>
  <c r="AC39" i="21"/>
  <c r="AE38" i="21"/>
  <c r="AC38" i="21"/>
  <c r="AC43" i="21" s="1"/>
  <c r="AE34" i="21"/>
  <c r="AD33" i="21"/>
  <c r="AF33" i="21" s="1"/>
  <c r="AE32" i="21"/>
  <c r="AC32" i="21"/>
  <c r="AD31" i="21"/>
  <c r="AC31" i="21"/>
  <c r="AE30" i="21"/>
  <c r="AC30" i="21"/>
  <c r="AC35" i="21" s="1"/>
  <c r="AE26" i="21"/>
  <c r="AD25" i="21"/>
  <c r="AE24" i="21"/>
  <c r="AC24" i="21"/>
  <c r="AF24" i="21" s="1"/>
  <c r="AD23" i="21"/>
  <c r="AC23" i="21"/>
  <c r="AE22" i="21"/>
  <c r="AC22" i="21"/>
  <c r="AC27" i="21" s="1"/>
  <c r="AE10" i="21"/>
  <c r="W10" i="21"/>
  <c r="E47" i="20" s="1"/>
  <c r="AD9" i="21"/>
  <c r="AF9" i="21" s="1"/>
  <c r="AE8" i="21"/>
  <c r="AC8" i="21"/>
  <c r="W8" i="21"/>
  <c r="E46" i="20" s="1"/>
  <c r="AD7" i="21"/>
  <c r="AD11" i="21" s="1"/>
  <c r="AC7" i="21"/>
  <c r="AE6" i="21"/>
  <c r="AC6" i="21"/>
  <c r="C47" i="20"/>
  <c r="AE27" i="21" l="1"/>
  <c r="AF23" i="21"/>
  <c r="AF8" i="21"/>
  <c r="AE43" i="21"/>
  <c r="AF43" i="21" s="1"/>
  <c r="AC44" i="21" s="1"/>
  <c r="AC11" i="21"/>
  <c r="AF38" i="21"/>
  <c r="AD35" i="21"/>
  <c r="AF39" i="21"/>
  <c r="AD27" i="21"/>
  <c r="AF27" i="21" s="1"/>
  <c r="AC28" i="21" s="1"/>
  <c r="AF32" i="21"/>
  <c r="AF40" i="21"/>
  <c r="W12" i="21"/>
  <c r="C46" i="20" s="1"/>
  <c r="AE11" i="21"/>
  <c r="AE35" i="21"/>
  <c r="AF7" i="21"/>
  <c r="AF22" i="21"/>
  <c r="AF31" i="21"/>
  <c r="AF6" i="21"/>
  <c r="AF25" i="21"/>
  <c r="AF30" i="21"/>
  <c r="AF35" i="21" l="1"/>
  <c r="AC36" i="21"/>
  <c r="AD36" i="21"/>
  <c r="AE44" i="21"/>
  <c r="AD44" i="21"/>
  <c r="AE36" i="21"/>
  <c r="AF11" i="21"/>
  <c r="AE12" i="21" s="1"/>
  <c r="AD28" i="21"/>
  <c r="AE28" i="21"/>
  <c r="AC12" i="21" l="1"/>
  <c r="AD12" i="21"/>
  <c r="W10" i="8"/>
  <c r="W8" i="8"/>
  <c r="W8" i="7"/>
  <c r="W10" i="4"/>
  <c r="W26" i="4"/>
  <c r="W24" i="4"/>
  <c r="W32" i="4"/>
  <c r="W34" i="4"/>
  <c r="W10" i="3"/>
  <c r="W32" i="7"/>
  <c r="W34" i="7"/>
  <c r="W10" i="7"/>
  <c r="W24" i="7"/>
  <c r="W26" i="7"/>
  <c r="D29" i="8" l="1"/>
  <c r="M38" i="20" l="1"/>
  <c r="M37" i="20"/>
  <c r="K38" i="20"/>
  <c r="K37" i="20" l="1"/>
  <c r="W6" i="7" l="1"/>
  <c r="D21" i="7"/>
  <c r="S13" i="7"/>
  <c r="P13" i="7"/>
  <c r="M13" i="7"/>
  <c r="J13" i="7"/>
  <c r="G13" i="7"/>
  <c r="D13" i="7"/>
  <c r="S5" i="7"/>
  <c r="P5" i="7"/>
  <c r="M5" i="7"/>
  <c r="J5" i="7"/>
  <c r="G5" i="7"/>
  <c r="D5" i="7"/>
  <c r="S29" i="4"/>
  <c r="P29" i="4"/>
  <c r="M29" i="4"/>
  <c r="J29" i="4"/>
  <c r="G29" i="4"/>
  <c r="D29" i="4"/>
  <c r="C29" i="20" l="1"/>
  <c r="W36" i="4"/>
  <c r="I28" i="20"/>
  <c r="E29" i="20"/>
  <c r="O20" i="20"/>
  <c r="G29" i="20"/>
  <c r="Q19" i="20"/>
  <c r="I29" i="20"/>
  <c r="E28" i="20"/>
  <c r="Q20" i="20"/>
  <c r="W12" i="7"/>
  <c r="W12" i="3"/>
  <c r="G28" i="20" l="1"/>
  <c r="O19" i="20"/>
  <c r="C28" i="20"/>
  <c r="S13" i="4" l="1"/>
  <c r="S5" i="8" l="1"/>
  <c r="P5" i="8"/>
  <c r="M5" i="8"/>
  <c r="J5" i="8"/>
  <c r="G5" i="8"/>
  <c r="D5" i="8"/>
  <c r="S29" i="7"/>
  <c r="P29" i="7"/>
  <c r="M29" i="7"/>
  <c r="J29" i="7"/>
  <c r="G29" i="7"/>
  <c r="D29" i="7"/>
  <c r="M21" i="7"/>
  <c r="S21" i="7"/>
  <c r="P21" i="7"/>
  <c r="J21" i="7"/>
  <c r="G21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W30" i="7"/>
  <c r="W22" i="7"/>
  <c r="W6" i="4"/>
  <c r="Q29" i="20" l="1"/>
  <c r="O29" i="20"/>
  <c r="K29" i="20"/>
  <c r="Q28" i="20"/>
  <c r="W36" i="7"/>
  <c r="W12" i="8"/>
  <c r="C37" i="20" s="1"/>
  <c r="W28" i="7"/>
  <c r="W28" i="4"/>
  <c r="W12" i="4"/>
  <c r="K19" i="20" l="1"/>
  <c r="O28" i="20"/>
  <c r="K20" i="20" l="1"/>
  <c r="E38" i="20" l="1"/>
  <c r="C38" i="20"/>
  <c r="I19" i="20" l="1"/>
  <c r="M28" i="20" l="1"/>
  <c r="M19" i="20"/>
  <c r="E20" i="20" l="1"/>
  <c r="E37" i="20" l="1"/>
  <c r="M29" i="20"/>
  <c r="M20" i="20"/>
  <c r="I20" i="20"/>
  <c r="G20" i="20"/>
  <c r="E19" i="20"/>
  <c r="C20" i="20"/>
  <c r="G19" i="20" l="1"/>
  <c r="K28" i="20"/>
  <c r="C19" i="20"/>
  <c r="AE42" i="8" l="1"/>
  <c r="AD41" i="8"/>
  <c r="AF41" i="8" s="1"/>
  <c r="AE40" i="8"/>
  <c r="AC40" i="8"/>
  <c r="AD39" i="8"/>
  <c r="AC39" i="8"/>
  <c r="AF39" i="8" s="1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8" i="8" l="1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D28" i="7"/>
  <c r="AF35" i="7"/>
  <c r="AE36" i="7" s="1"/>
  <c r="AD12" i="7" l="1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/>
  <c r="AC36" i="4" l="1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<sst xmlns="http://schemas.openxmlformats.org/spreadsheetml/2006/main" count="1244" uniqueCount="297">
  <si>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</si>
  <si>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</si>
  <si>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</si>
  <si>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</si>
  <si>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</si>
  <si>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</si>
  <si>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</si>
  <si>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</si>
  <si>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</si>
  <si>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</si>
  <si>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</si>
  <si>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</si>
  <si>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</si>
  <si>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</si>
  <si>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</si>
  <si>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</si>
  <si>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</si>
  <si>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</si>
  <si>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</si>
  <si>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</si>
  <si>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</si>
  <si>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</si>
  <si>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</si>
  <si>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</si>
  <si>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</si>
  <si>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</si>
  <si>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</si>
  <si>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</si>
  <si>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</si>
  <si>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</si>
  <si>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</si>
  <si>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</si>
  <si>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</si>
  <si>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</si>
  <si>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</si>
  <si>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</si>
  <si>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</si>
  <si>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</si>
  <si>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</si>
  <si>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</si>
  <si>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</si>
  <si>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</si>
  <si>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</si>
  <si>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</si>
  <si>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</si>
  <si>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</si>
  <si>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</si>
  <si>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</si>
  <si>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</si>
  <si>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</si>
  <si>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</si>
  <si>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</si>
  <si>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</si>
  <si>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</si>
  <si>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</si>
  <si>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</si>
  <si>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煮</t>
    <phoneticPr fontId="19" type="noConversion"/>
  </si>
  <si>
    <t>白米</t>
    <phoneticPr fontId="19" type="noConversion"/>
  </si>
  <si>
    <t>蔬菜</t>
    <phoneticPr fontId="19" type="noConversion"/>
  </si>
  <si>
    <t>香Q米飯</t>
    <phoneticPr fontId="19" type="noConversion"/>
  </si>
  <si>
    <t>星期三</t>
    <phoneticPr fontId="19" type="noConversion"/>
  </si>
  <si>
    <t>煮</t>
    <phoneticPr fontId="19" type="noConversion"/>
  </si>
  <si>
    <t>洋蔥</t>
    <phoneticPr fontId="19" type="noConversion"/>
  </si>
  <si>
    <t>香Q米飯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</si>
  <si>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</si>
  <si>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</si>
  <si>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</si>
  <si>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</si>
  <si>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</si>
  <si>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雞蛋</t>
    <phoneticPr fontId="19" type="noConversion"/>
  </si>
  <si>
    <t>煮</t>
    <phoneticPr fontId="19" type="noConversion"/>
  </si>
  <si>
    <t>蒸</t>
    <phoneticPr fontId="19" type="noConversion"/>
  </si>
  <si>
    <t>白米</t>
    <phoneticPr fontId="19" type="noConversion"/>
  </si>
  <si>
    <t>冬粉</t>
    <phoneticPr fontId="19" type="noConversion"/>
  </si>
  <si>
    <t>煮</t>
    <phoneticPr fontId="19" type="noConversion"/>
  </si>
  <si>
    <t>炸</t>
    <phoneticPr fontId="19" type="noConversion"/>
  </si>
  <si>
    <t>季節蔬菜</t>
    <phoneticPr fontId="19" type="noConversion"/>
  </si>
  <si>
    <t>季節蔬菜</t>
    <phoneticPr fontId="19" type="noConversion"/>
  </si>
  <si>
    <t>香Q米飯</t>
    <phoneticPr fontId="19" type="noConversion"/>
  </si>
  <si>
    <t>白米</t>
    <phoneticPr fontId="19" type="noConversion"/>
  </si>
  <si>
    <t>熱量:</t>
    <phoneticPr fontId="19" type="noConversion"/>
  </si>
  <si>
    <t>木耳</t>
    <phoneticPr fontId="19" type="noConversion"/>
  </si>
  <si>
    <t>紫菜蛋花湯</t>
    <phoneticPr fontId="19" type="noConversion"/>
  </si>
  <si>
    <t>煮</t>
    <phoneticPr fontId="19" type="noConversion"/>
  </si>
  <si>
    <t>冬瓜</t>
    <phoneticPr fontId="19" type="noConversion"/>
  </si>
  <si>
    <t>烤</t>
    <phoneticPr fontId="19" type="noConversion"/>
  </si>
  <si>
    <t>金針菇</t>
    <phoneticPr fontId="19" type="noConversion"/>
  </si>
  <si>
    <t>不供餐</t>
    <phoneticPr fontId="19" type="noConversion"/>
  </si>
  <si>
    <t>煮</t>
    <phoneticPr fontId="19" type="noConversion"/>
  </si>
  <si>
    <t>豬絞肉</t>
    <phoneticPr fontId="19" type="noConversion"/>
  </si>
  <si>
    <t>豬肉排</t>
    <phoneticPr fontId="19" type="noConversion"/>
  </si>
  <si>
    <t>廠商代表</t>
    <phoneticPr fontId="19" type="noConversion"/>
  </si>
  <si>
    <t>營養師</t>
    <phoneticPr fontId="19" type="noConversion"/>
  </si>
  <si>
    <t>單位主管</t>
    <phoneticPr fontId="19" type="noConversion"/>
  </si>
  <si>
    <t>水果</t>
    <phoneticPr fontId="19" type="noConversion"/>
  </si>
  <si>
    <t>竹筍湯</t>
    <phoneticPr fontId="19" type="noConversion"/>
  </si>
  <si>
    <t>月</t>
    <phoneticPr fontId="19" type="noConversion"/>
  </si>
  <si>
    <t>滷</t>
    <phoneticPr fontId="19" type="noConversion"/>
  </si>
  <si>
    <t>紫菜</t>
    <phoneticPr fontId="19" type="noConversion"/>
  </si>
  <si>
    <t>豆干</t>
    <phoneticPr fontId="19" type="noConversion"/>
  </si>
  <si>
    <t>季節蔬菜</t>
    <phoneticPr fontId="19" type="noConversion"/>
  </si>
  <si>
    <t>豬肉丁</t>
    <phoneticPr fontId="19" type="noConversion"/>
  </si>
  <si>
    <t>粉薑</t>
    <phoneticPr fontId="19" type="noConversion"/>
  </si>
  <si>
    <t>豬肉絲</t>
    <phoneticPr fontId="19" type="noConversion"/>
  </si>
  <si>
    <t>三色豆</t>
    <phoneticPr fontId="19" type="noConversion"/>
  </si>
  <si>
    <t>肉羹</t>
    <phoneticPr fontId="19" type="noConversion"/>
  </si>
  <si>
    <t>胡蘿蔔</t>
    <phoneticPr fontId="19" type="noConversion"/>
  </si>
  <si>
    <t>新鮮麻竹筍</t>
    <phoneticPr fontId="19" type="noConversion"/>
  </si>
  <si>
    <t>豬肉片</t>
    <phoneticPr fontId="19" type="noConversion"/>
  </si>
  <si>
    <t>魚條</t>
    <phoneticPr fontId="19" type="noConversion"/>
  </si>
  <si>
    <t>豬肉及豬可食部位原料之原產地:台灣</t>
  </si>
  <si>
    <t>熱量:</t>
    <phoneticPr fontId="19" type="noConversion"/>
  </si>
  <si>
    <t>瓜仔肉</t>
    <phoneticPr fontId="19" type="noConversion"/>
  </si>
  <si>
    <t>炸雞排</t>
    <phoneticPr fontId="19" type="noConversion"/>
  </si>
  <si>
    <t>煮</t>
    <phoneticPr fontId="19" type="noConversion"/>
  </si>
  <si>
    <t>傳統豆腐</t>
    <phoneticPr fontId="19" type="noConversion"/>
  </si>
  <si>
    <t>豆</t>
    <phoneticPr fontId="19" type="noConversion"/>
  </si>
  <si>
    <t>白蘿蔔</t>
    <phoneticPr fontId="19" type="noConversion"/>
  </si>
  <si>
    <t>傳統豆腐</t>
    <phoneticPr fontId="19" type="noConversion"/>
  </si>
  <si>
    <t>芡</t>
    <phoneticPr fontId="19" type="noConversion"/>
  </si>
  <si>
    <t>油蔥酥</t>
    <phoneticPr fontId="19" type="noConversion"/>
  </si>
  <si>
    <t>乾香菇</t>
    <phoneticPr fontId="19" type="noConversion"/>
  </si>
  <si>
    <t>炸</t>
    <phoneticPr fontId="19" type="noConversion"/>
  </si>
  <si>
    <t>炸</t>
    <phoneticPr fontId="19" type="noConversion"/>
  </si>
  <si>
    <t>雞丁</t>
    <phoneticPr fontId="19" type="noConversion"/>
  </si>
  <si>
    <t>細嫩豆腐</t>
    <phoneticPr fontId="19" type="noConversion"/>
  </si>
  <si>
    <t>柴魚片</t>
    <phoneticPr fontId="19" type="noConversion"/>
  </si>
  <si>
    <t>豆</t>
    <phoneticPr fontId="19" type="noConversion"/>
  </si>
  <si>
    <t>甘藍</t>
    <phoneticPr fontId="19" type="noConversion"/>
  </si>
  <si>
    <t>胡蘿蔔</t>
    <phoneticPr fontId="19" type="noConversion"/>
  </si>
  <si>
    <t>木耳</t>
    <phoneticPr fontId="19" type="noConversion"/>
  </si>
  <si>
    <t>醃漬花胡瓜</t>
    <phoneticPr fontId="19" type="noConversion"/>
  </si>
  <si>
    <t>雞排</t>
    <phoneticPr fontId="19" type="noConversion"/>
  </si>
  <si>
    <t>粉絲湯</t>
    <phoneticPr fontId="19" type="noConversion"/>
  </si>
  <si>
    <t>季節蔬菜</t>
  </si>
  <si>
    <t>熱量:</t>
  </si>
  <si>
    <t>豬肉及豬可食部位原料之原產地:台灣</t>
    <phoneticPr fontId="19" type="noConversion"/>
  </si>
  <si>
    <t>豆皮</t>
    <phoneticPr fontId="19" type="noConversion"/>
  </si>
  <si>
    <t>冷凍玉米粒</t>
    <phoneticPr fontId="19" type="noConversion"/>
  </si>
  <si>
    <t>豆腐鍋</t>
    <phoneticPr fontId="19" type="noConversion"/>
  </si>
  <si>
    <t>冬瓜湯</t>
    <phoneticPr fontId="19" type="noConversion"/>
  </si>
  <si>
    <t>玉米絞肉</t>
    <phoneticPr fontId="19" type="noConversion"/>
  </si>
  <si>
    <t>蒸蛋</t>
    <phoneticPr fontId="19" type="noConversion"/>
  </si>
  <si>
    <t>炸雞腿</t>
    <phoneticPr fontId="19" type="noConversion"/>
  </si>
  <si>
    <t>香酥魚條X1</t>
    <phoneticPr fontId="19" type="noConversion"/>
  </si>
  <si>
    <t>京醬肉絲</t>
    <phoneticPr fontId="19" type="noConversion"/>
  </si>
  <si>
    <t>地瓜薯條</t>
    <phoneticPr fontId="19" type="noConversion"/>
  </si>
  <si>
    <t>雞腿</t>
    <phoneticPr fontId="19" type="noConversion"/>
  </si>
  <si>
    <t>甘薯條</t>
    <phoneticPr fontId="19" type="noConversion"/>
  </si>
  <si>
    <t>蒲瓜</t>
    <phoneticPr fontId="19" type="noConversion"/>
  </si>
  <si>
    <t>蒲瓜肉絲</t>
    <phoneticPr fontId="19" type="noConversion"/>
  </si>
  <si>
    <t>綠豆芽</t>
    <phoneticPr fontId="19" type="noConversion"/>
  </si>
  <si>
    <t>豆干片</t>
    <phoneticPr fontId="19" type="noConversion"/>
  </si>
  <si>
    <t>豬血糕</t>
    <phoneticPr fontId="19" type="noConversion"/>
  </si>
  <si>
    <t>高麗菜豆皮</t>
    <phoneticPr fontId="19" type="noConversion"/>
  </si>
  <si>
    <t>川味豆腐</t>
    <phoneticPr fontId="19" type="noConversion"/>
  </si>
  <si>
    <t>油蔥拌飯</t>
    <phoneticPr fontId="19" type="noConversion"/>
  </si>
  <si>
    <t>新鮮豬肉排</t>
    <phoneticPr fontId="19" type="noConversion"/>
  </si>
  <si>
    <t>絲瓜炒蛋</t>
    <phoneticPr fontId="19" type="noConversion"/>
  </si>
  <si>
    <t>銀芽拌肉絲</t>
    <phoneticPr fontId="19" type="noConversion"/>
  </si>
  <si>
    <t>味噌菇菇湯</t>
    <phoneticPr fontId="19" type="noConversion"/>
  </si>
  <si>
    <t>滷味拼盤</t>
    <phoneticPr fontId="19" type="noConversion"/>
  </si>
  <si>
    <t>柴香豆腐X1</t>
    <phoneticPr fontId="19" type="noConversion"/>
  </si>
  <si>
    <t>豆輪滷肉</t>
    <phoneticPr fontId="19" type="noConversion"/>
  </si>
  <si>
    <t>花花拌香菇</t>
    <phoneticPr fontId="19" type="noConversion"/>
  </si>
  <si>
    <t>豆輪</t>
    <phoneticPr fontId="19" type="noConversion"/>
  </si>
  <si>
    <t>冷凍花椰菜</t>
    <phoneticPr fontId="19" type="noConversion"/>
  </si>
  <si>
    <t>菇類</t>
    <phoneticPr fontId="19" type="noConversion"/>
  </si>
  <si>
    <t>雞柳條</t>
    <phoneticPr fontId="19" type="noConversion"/>
  </si>
  <si>
    <t>味噌</t>
    <phoneticPr fontId="19" type="noConversion"/>
  </si>
  <si>
    <t>黑豆干</t>
    <phoneticPr fontId="19" type="noConversion"/>
  </si>
  <si>
    <t>竹筍</t>
    <phoneticPr fontId="19" type="noConversion"/>
  </si>
  <si>
    <t>脆筍</t>
    <phoneticPr fontId="19" type="noConversion"/>
  </si>
  <si>
    <t>香Q米飯</t>
  </si>
  <si>
    <t>蒸</t>
  </si>
  <si>
    <t>煮</t>
  </si>
  <si>
    <t>川燙</t>
  </si>
  <si>
    <t>芡</t>
  </si>
  <si>
    <t>主食類</t>
  </si>
  <si>
    <t>白米</t>
  </si>
  <si>
    <t>蔬菜</t>
  </si>
  <si>
    <t>豆魚肉蛋類</t>
  </si>
  <si>
    <t>胡蘿蔔</t>
  </si>
  <si>
    <t>蔬菜類</t>
  </si>
  <si>
    <t>油脂類</t>
  </si>
  <si>
    <t>水果類</t>
  </si>
  <si>
    <t>奶類</t>
  </si>
  <si>
    <t>泡菜燒雞</t>
    <phoneticPr fontId="19" type="noConversion"/>
  </si>
  <si>
    <t>竹筍羹</t>
    <phoneticPr fontId="19" type="noConversion"/>
  </si>
  <si>
    <t>絞肉貢丸</t>
    <phoneticPr fontId="19" type="noConversion"/>
  </si>
  <si>
    <t>貢丸</t>
    <phoneticPr fontId="19" type="noConversion"/>
  </si>
  <si>
    <t>菜頭肉片</t>
    <phoneticPr fontId="19" type="noConversion"/>
  </si>
  <si>
    <t>酸辣湯</t>
    <phoneticPr fontId="19" type="noConversion"/>
  </si>
  <si>
    <t>榨菜</t>
    <phoneticPr fontId="19" type="noConversion"/>
  </si>
  <si>
    <t>5月1日(五)</t>
    <phoneticPr fontId="19" type="noConversion"/>
  </si>
  <si>
    <t>炒粄條</t>
    <phoneticPr fontId="19" type="noConversion"/>
  </si>
  <si>
    <t>筍乾豬腳丁</t>
  </si>
  <si>
    <t>炒冬粉</t>
  </si>
  <si>
    <t>季節青菜</t>
  </si>
  <si>
    <t>筍乾</t>
  </si>
  <si>
    <t>冬粉</t>
  </si>
  <si>
    <t>豬肉丁</t>
  </si>
  <si>
    <t>甘藍</t>
  </si>
  <si>
    <t>豬腳丁</t>
  </si>
  <si>
    <t>豬絞肉</t>
  </si>
  <si>
    <t>鐵板豆腐</t>
  </si>
  <si>
    <t>菇類</t>
  </si>
  <si>
    <t>粉薑</t>
  </si>
  <si>
    <t>勞動節 放假一天</t>
    <phoneticPr fontId="19" type="noConversion"/>
  </si>
  <si>
    <t>5月4日(一)</t>
    <phoneticPr fontId="19" type="noConversion"/>
  </si>
  <si>
    <t>5月5日(二)</t>
    <phoneticPr fontId="19" type="noConversion"/>
  </si>
  <si>
    <t>5月6日(三)</t>
    <phoneticPr fontId="19" type="noConversion"/>
  </si>
  <si>
    <t>5月7日(四)</t>
    <phoneticPr fontId="19" type="noConversion"/>
  </si>
  <si>
    <t>5月8日(五)</t>
    <phoneticPr fontId="19" type="noConversion"/>
  </si>
  <si>
    <t>5月11日(一)</t>
    <phoneticPr fontId="19" type="noConversion"/>
  </si>
  <si>
    <t>5月12日(二)</t>
    <phoneticPr fontId="19" type="noConversion"/>
  </si>
  <si>
    <t>5月13日(三)</t>
    <phoneticPr fontId="19" type="noConversion"/>
  </si>
  <si>
    <t>5月14日(四)</t>
    <phoneticPr fontId="19" type="noConversion"/>
  </si>
  <si>
    <t>5月15日(五)</t>
    <phoneticPr fontId="19" type="noConversion"/>
  </si>
  <si>
    <t>5月18日(一)</t>
    <phoneticPr fontId="19" type="noConversion"/>
  </si>
  <si>
    <t>5月19日(二)</t>
    <phoneticPr fontId="19" type="noConversion"/>
  </si>
  <si>
    <t>5月20日(三)</t>
    <phoneticPr fontId="19" type="noConversion"/>
  </si>
  <si>
    <t>5月21日(四)</t>
    <phoneticPr fontId="19" type="noConversion"/>
  </si>
  <si>
    <t>5月22日(五)</t>
    <phoneticPr fontId="19" type="noConversion"/>
  </si>
  <si>
    <t>5月25日(一)</t>
    <phoneticPr fontId="19" type="noConversion"/>
  </si>
  <si>
    <t>5月26日(二)</t>
    <phoneticPr fontId="19" type="noConversion"/>
  </si>
  <si>
    <t>5月27日(三)</t>
    <phoneticPr fontId="19" type="noConversion"/>
  </si>
  <si>
    <t>5月28日(四)</t>
    <phoneticPr fontId="19" type="noConversion"/>
  </si>
  <si>
    <t>5月29日(五)</t>
    <phoneticPr fontId="19" type="noConversion"/>
  </si>
  <si>
    <t>雞肉</t>
  </si>
  <si>
    <t>絲瓜</t>
  </si>
  <si>
    <t>雞蛋</t>
  </si>
  <si>
    <t>炒泡麵</t>
    <phoneticPr fontId="19" type="noConversion"/>
  </si>
  <si>
    <t>王子麵</t>
    <phoneticPr fontId="19" type="noConversion"/>
  </si>
  <si>
    <t>炒麵</t>
    <phoneticPr fontId="19" type="noConversion"/>
  </si>
  <si>
    <t>麵條</t>
    <phoneticPr fontId="19" type="noConversion"/>
  </si>
  <si>
    <t>南瓜濃湯</t>
    <phoneticPr fontId="19" type="noConversion"/>
  </si>
  <si>
    <t>香菇</t>
    <phoneticPr fontId="19" type="noConversion"/>
  </si>
  <si>
    <t>南瓜</t>
    <phoneticPr fontId="19" type="noConversion"/>
  </si>
  <si>
    <t>鹽酥雞</t>
    <phoneticPr fontId="19" type="noConversion"/>
  </si>
  <si>
    <t>雞胸肉</t>
    <phoneticPr fontId="19" type="noConversion"/>
  </si>
  <si>
    <t>蒲燒魚片</t>
    <phoneticPr fontId="19" type="noConversion"/>
  </si>
  <si>
    <t>海帶三絲</t>
    <phoneticPr fontId="19" type="noConversion"/>
  </si>
  <si>
    <t>海帶絲</t>
    <phoneticPr fontId="19" type="noConversion"/>
  </si>
  <si>
    <t>豆干絲</t>
    <phoneticPr fontId="19" type="noConversion"/>
  </si>
  <si>
    <t>魚肉</t>
    <phoneticPr fontId="19" type="noConversion"/>
  </si>
  <si>
    <t>白芝麻</t>
    <phoneticPr fontId="19" type="noConversion"/>
  </si>
  <si>
    <t>滷肉排</t>
    <phoneticPr fontId="19" type="noConversion"/>
  </si>
  <si>
    <t>三杯雞</t>
    <phoneticPr fontId="19" type="noConversion"/>
  </si>
  <si>
    <t>九層塔</t>
    <phoneticPr fontId="19" type="noConversion"/>
  </si>
  <si>
    <t>高麗菜香菇</t>
    <phoneticPr fontId="19" type="noConversion"/>
  </si>
  <si>
    <t>香菇絲</t>
    <phoneticPr fontId="19" type="noConversion"/>
  </si>
  <si>
    <t>繽紛花枝丸</t>
    <phoneticPr fontId="19" type="noConversion"/>
  </si>
  <si>
    <t>冷凍青花菜</t>
    <phoneticPr fontId="19" type="noConversion"/>
  </si>
  <si>
    <t>魷魚丸</t>
    <phoneticPr fontId="19" type="noConversion"/>
  </si>
  <si>
    <t>香菇雞湯</t>
    <phoneticPr fontId="19" type="noConversion"/>
  </si>
  <si>
    <t>金針菇</t>
  </si>
  <si>
    <t>生鮮豬肉片</t>
    <phoneticPr fontId="19" type="noConversion"/>
  </si>
  <si>
    <t>竹筍肉片</t>
    <phoneticPr fontId="19" type="noConversion"/>
  </si>
  <si>
    <t>豆干燒雞</t>
    <phoneticPr fontId="19" type="noConversion"/>
  </si>
  <si>
    <t>杏鮑菇</t>
    <phoneticPr fontId="19" type="noConversion"/>
  </si>
  <si>
    <t>上雞胸肉</t>
    <phoneticPr fontId="19" type="noConversion"/>
  </si>
  <si>
    <t>菜頭肉羹</t>
    <phoneticPr fontId="19" type="noConversion"/>
  </si>
  <si>
    <t>毛豆拌馬鈴薯</t>
    <phoneticPr fontId="19" type="noConversion"/>
  </si>
  <si>
    <t>肉骨茶湯</t>
    <phoneticPr fontId="19" type="noConversion"/>
  </si>
  <si>
    <t>冬瓜滷肉</t>
    <phoneticPr fontId="19" type="noConversion"/>
  </si>
  <si>
    <t>味噌海芽湯</t>
    <phoneticPr fontId="19" type="noConversion"/>
  </si>
  <si>
    <t>鴨肉</t>
    <phoneticPr fontId="19" type="noConversion"/>
  </si>
  <si>
    <t>毛豆仁</t>
    <phoneticPr fontId="19" type="noConversion"/>
  </si>
  <si>
    <t>馬鈴薯</t>
    <phoneticPr fontId="19" type="noConversion"/>
  </si>
  <si>
    <t>麻油鴨</t>
    <phoneticPr fontId="19" type="noConversion"/>
  </si>
  <si>
    <t>乾裙帶菜</t>
    <phoneticPr fontId="19" type="noConversion"/>
  </si>
  <si>
    <t>菜頭</t>
    <phoneticPr fontId="19" type="noConversion"/>
  </si>
  <si>
    <t>排骨肉</t>
    <phoneticPr fontId="19" type="noConversion"/>
  </si>
  <si>
    <t>肉骨茶包</t>
    <phoneticPr fontId="19" type="noConversion"/>
  </si>
  <si>
    <t>什錦蔬菜湯</t>
    <phoneticPr fontId="19" type="noConversion"/>
  </si>
  <si>
    <t>紅燒排骨肉</t>
    <phoneticPr fontId="19" type="noConversion"/>
  </si>
  <si>
    <t>沙茶甜不辣</t>
    <phoneticPr fontId="19" type="noConversion"/>
  </si>
  <si>
    <t>甜不辣絲</t>
    <phoneticPr fontId="19" type="noConversion"/>
  </si>
  <si>
    <t>雞柳條X1</t>
    <phoneticPr fontId="19" type="noConversion"/>
  </si>
  <si>
    <t>法式菲力雞排</t>
    <phoneticPr fontId="19" type="noConversion"/>
  </si>
  <si>
    <t>腓力雞排</t>
    <phoneticPr fontId="19" type="noConversion"/>
  </si>
  <si>
    <t>高麗菜蛋酥</t>
    <phoneticPr fontId="19" type="noConversion"/>
  </si>
  <si>
    <t>麻油雞湯</t>
    <phoneticPr fontId="19" type="noConversion"/>
  </si>
  <si>
    <t>小魚乾炒豆干</t>
    <phoneticPr fontId="19" type="noConversion"/>
  </si>
  <si>
    <t>炒</t>
    <phoneticPr fontId="19" type="noConversion"/>
  </si>
  <si>
    <t>小魚乾</t>
    <phoneticPr fontId="19" type="noConversion"/>
  </si>
  <si>
    <t>粄條</t>
    <phoneticPr fontId="19" type="noConversion"/>
  </si>
  <si>
    <t>鮮蔬蛋花湯</t>
    <phoneticPr fontId="19" type="noConversion"/>
  </si>
  <si>
    <t>菜頭湯</t>
    <phoneticPr fontId="19" type="noConversion"/>
  </si>
  <si>
    <t>玉米蛋花湯</t>
    <phoneticPr fontId="19" type="noConversion"/>
  </si>
  <si>
    <t>115年5月25日---5月29日第五週菜單明細(彰化特殊教育學校 晚餐--承富)</t>
    <phoneticPr fontId="19" type="noConversion"/>
  </si>
  <si>
    <t>115年5月18日-5月22日第四週菜單明細(彰化特殊教育學校 晚餐--承富)</t>
    <phoneticPr fontId="19" type="noConversion"/>
  </si>
  <si>
    <t>115年5月11日-5月15日第三週菜單明細(彰化特殊教育學校 晚餐--承富)</t>
    <phoneticPr fontId="19" type="noConversion"/>
  </si>
  <si>
    <t>115年5月4日-5月8日第二週菜單明細(彰化特殊教育學校 晚餐--承富)</t>
    <phoneticPr fontId="19" type="noConversion"/>
  </si>
  <si>
    <t>115年5月1日第一週菜單明細(彰化特殊教育學校 晚餐--承富)</t>
    <phoneticPr fontId="19" type="noConversion"/>
  </si>
  <si>
    <t>紅燒板豆腐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</si>
</sst>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45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0"/>
      <name val="Microsoft JhengHei"/>
      <family val="1"/>
    </font>
    <font>
      <sz val="18"/>
      <name val="標楷體"/>
      <family val="4"/>
      <charset val="136"/>
    </font>
    <font>
      <sz val="24"/>
      <color rgb="FFFF0000"/>
      <name val="標楷體"/>
      <family val="4"/>
      <charset val="136"/>
    </font>
    <font>
      <b/>
      <sz val="20"/>
      <name val="標楷體"/>
      <family val="4"/>
      <charset val="136"/>
    </font>
    <font>
      <b/>
      <sz val="20"/>
      <color rgb="FFFF000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8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5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238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6" fillId="0" borderId="0" xfId="19" applyFont="1"/>
    <xf numFmtId="0" fontId="22" fillId="0" borderId="0" xfId="19" applyFont="1"/>
    <xf numFmtId="0" fontId="38" fillId="0" borderId="20" xfId="0" applyFont="1" applyBorder="1" applyAlignment="1">
      <alignment horizontal="left" vertical="center" shrinkToFit="1"/>
    </xf>
    <xf numFmtId="0" fontId="38" fillId="0" borderId="20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/>
    </xf>
    <xf numFmtId="0" fontId="22" fillId="0" borderId="64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4" fillId="0" borderId="0" xfId="19" applyFont="1"/>
    <xf numFmtId="0" fontId="38" fillId="0" borderId="20" xfId="0" applyFont="1" applyBorder="1" applyAlignment="1">
      <alignment vertical="center" textRotation="255" shrinkToFit="1"/>
    </xf>
    <xf numFmtId="0" fontId="28" fillId="0" borderId="73" xfId="0" applyFont="1" applyBorder="1" applyAlignment="1">
      <alignment vertical="center" shrinkToFit="1"/>
    </xf>
    <xf numFmtId="0" fontId="22" fillId="0" borderId="72" xfId="0" applyFont="1" applyBorder="1" applyAlignment="1">
      <alignment vertical="center" textRotation="180" shrinkToFit="1"/>
    </xf>
    <xf numFmtId="0" fontId="22" fillId="0" borderId="71" xfId="0" applyFont="1" applyBorder="1" applyAlignment="1">
      <alignment horizontal="left" vertical="center"/>
    </xf>
    <xf numFmtId="0" fontId="22" fillId="0" borderId="72" xfId="0" applyFont="1" applyBorder="1" applyAlignment="1">
      <alignment horizontal="left" vertical="center"/>
    </xf>
    <xf numFmtId="0" fontId="22" fillId="0" borderId="54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39" fillId="0" borderId="0" xfId="0" applyFont="1">
      <alignment vertical="center"/>
    </xf>
    <xf numFmtId="0" fontId="28" fillId="0" borderId="75" xfId="0" applyFont="1" applyBorder="1" applyAlignment="1">
      <alignment horizontal="center" vertical="center" shrinkToFit="1"/>
    </xf>
    <xf numFmtId="0" fontId="0" fillId="0" borderId="54" xfId="0" applyBorder="1" applyAlignment="1">
      <alignment vertical="center" shrinkToFit="1"/>
    </xf>
    <xf numFmtId="0" fontId="22" fillId="0" borderId="0" xfId="19" applyFont="1" applyAlignment="1">
      <alignment horizontal="center" vertical="center"/>
    </xf>
    <xf numFmtId="0" fontId="35" fillId="0" borderId="35" xfId="19" applyFont="1" applyBorder="1"/>
    <xf numFmtId="180" fontId="35" fillId="0" borderId="35" xfId="19" applyNumberFormat="1" applyFont="1" applyBorder="1"/>
    <xf numFmtId="179" fontId="35" fillId="0" borderId="35" xfId="19" applyNumberFormat="1" applyFont="1" applyBorder="1"/>
    <xf numFmtId="179" fontId="35" fillId="0" borderId="38" xfId="19" applyNumberFormat="1" applyFont="1" applyBorder="1"/>
    <xf numFmtId="0" fontId="35" fillId="0" borderId="37" xfId="19" applyFont="1" applyBorder="1"/>
    <xf numFmtId="179" fontId="35" fillId="0" borderId="37" xfId="19" applyNumberFormat="1" applyFont="1" applyBorder="1"/>
    <xf numFmtId="179" fontId="35" fillId="0" borderId="39" xfId="19" applyNumberFormat="1" applyFont="1" applyBorder="1"/>
    <xf numFmtId="0" fontId="0" fillId="0" borderId="20" xfId="0" applyBorder="1" applyAlignment="1">
      <alignment horizontal="left" vertical="center" shrinkToFit="1"/>
    </xf>
    <xf numFmtId="0" fontId="35" fillId="0" borderId="0" xfId="19" applyFont="1"/>
    <xf numFmtId="180" fontId="35" fillId="0" borderId="0" xfId="19" applyNumberFormat="1" applyFont="1"/>
    <xf numFmtId="0" fontId="35" fillId="0" borderId="33" xfId="19" applyFont="1" applyBorder="1"/>
    <xf numFmtId="179" fontId="35" fillId="0" borderId="33" xfId="19" applyNumberFormat="1" applyFont="1" applyBorder="1"/>
    <xf numFmtId="180" fontId="35" fillId="0" borderId="50" xfId="19" applyNumberFormat="1" applyFont="1" applyBorder="1"/>
    <xf numFmtId="0" fontId="35" fillId="0" borderId="50" xfId="19" applyFont="1" applyBorder="1"/>
    <xf numFmtId="179" fontId="35" fillId="0" borderId="51" xfId="19" applyNumberFormat="1" applyFont="1" applyBorder="1"/>
    <xf numFmtId="0" fontId="35" fillId="0" borderId="54" xfId="19" applyFont="1" applyBorder="1"/>
    <xf numFmtId="179" fontId="35" fillId="0" borderId="53" xfId="19" applyNumberFormat="1" applyFont="1" applyBorder="1"/>
    <xf numFmtId="0" fontId="35" fillId="0" borderId="36" xfId="19" applyFont="1" applyBorder="1"/>
    <xf numFmtId="0" fontId="35" fillId="0" borderId="66" xfId="19" applyFont="1" applyBorder="1"/>
    <xf numFmtId="179" fontId="35" fillId="0" borderId="70" xfId="19" applyNumberFormat="1" applyFont="1" applyBorder="1"/>
    <xf numFmtId="0" fontId="35" fillId="0" borderId="34" xfId="19" applyFont="1" applyBorder="1"/>
    <xf numFmtId="0" fontId="35" fillId="0" borderId="63" xfId="19" applyFont="1" applyBorder="1"/>
    <xf numFmtId="0" fontId="35" fillId="0" borderId="38" xfId="19" applyFont="1" applyBorder="1"/>
    <xf numFmtId="0" fontId="35" fillId="0" borderId="65" xfId="19" applyFont="1" applyBorder="1"/>
    <xf numFmtId="179" fontId="35" fillId="0" borderId="69" xfId="19" applyNumberFormat="1" applyFont="1" applyBorder="1"/>
    <xf numFmtId="179" fontId="35" fillId="0" borderId="66" xfId="19" applyNumberFormat="1" applyFont="1" applyBorder="1"/>
    <xf numFmtId="0" fontId="35" fillId="0" borderId="48" xfId="19" applyFont="1" applyBorder="1"/>
    <xf numFmtId="179" fontId="35" fillId="0" borderId="48" xfId="19" applyNumberFormat="1" applyFont="1" applyBorder="1"/>
    <xf numFmtId="179" fontId="35" fillId="0" borderId="43" xfId="19" applyNumberFormat="1" applyFont="1" applyBorder="1"/>
    <xf numFmtId="0" fontId="20" fillId="0" borderId="0" xfId="19" applyFont="1"/>
    <xf numFmtId="0" fontId="35" fillId="0" borderId="78" xfId="19" applyFont="1" applyBorder="1"/>
    <xf numFmtId="0" fontId="35" fillId="0" borderId="79" xfId="19" applyFont="1" applyBorder="1"/>
    <xf numFmtId="0" fontId="35" fillId="0" borderId="69" xfId="19" applyFont="1" applyBorder="1"/>
    <xf numFmtId="0" fontId="38" fillId="0" borderId="20" xfId="0" applyFont="1" applyBorder="1" applyAlignment="1">
      <alignment vertical="center" shrinkToFit="1"/>
    </xf>
    <xf numFmtId="0" fontId="40" fillId="24" borderId="16" xfId="0" applyFont="1" applyFill="1" applyBorder="1" applyAlignment="1">
      <alignment horizontal="center" vertical="center" shrinkToFit="1"/>
    </xf>
    <xf numFmtId="179" fontId="35" fillId="0" borderId="0" xfId="19" applyNumberFormat="1" applyFont="1"/>
    <xf numFmtId="0" fontId="21" fillId="0" borderId="0" xfId="19" applyFont="1"/>
    <xf numFmtId="0" fontId="37" fillId="0" borderId="63" xfId="0" applyFont="1" applyBorder="1" applyAlignment="1">
      <alignment horizontal="center" vertical="center" shrinkToFit="1"/>
    </xf>
    <xf numFmtId="0" fontId="37" fillId="0" borderId="60" xfId="0" applyFont="1" applyBorder="1" applyAlignment="1">
      <alignment horizontal="center" vertical="center" shrinkToFit="1"/>
    </xf>
    <xf numFmtId="0" fontId="37" fillId="0" borderId="46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shrinkToFit="1"/>
    </xf>
    <xf numFmtId="0" fontId="37" fillId="0" borderId="58" xfId="0" applyFont="1" applyBorder="1" applyAlignment="1">
      <alignment horizontal="center" vertical="center" shrinkToFit="1"/>
    </xf>
    <xf numFmtId="0" fontId="37" fillId="0" borderId="53" xfId="0" applyFont="1" applyBorder="1" applyAlignment="1">
      <alignment horizontal="center" vertical="center" shrinkToFi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5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shrinkToFit="1"/>
    </xf>
    <xf numFmtId="0" fontId="37" fillId="0" borderId="52" xfId="0" applyFont="1" applyBorder="1" applyAlignment="1">
      <alignment horizontal="center" vertical="center" shrinkToFit="1"/>
    </xf>
    <xf numFmtId="0" fontId="37" fillId="0" borderId="53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178" fontId="20" fillId="0" borderId="82" xfId="0" applyNumberFormat="1" applyFont="1" applyBorder="1" applyAlignment="1">
      <alignment horizontal="center" vertical="center" wrapText="1"/>
    </xf>
    <xf numFmtId="178" fontId="20" fillId="0" borderId="67" xfId="0" applyNumberFormat="1" applyFont="1" applyBorder="1" applyAlignment="1">
      <alignment horizontal="center" vertical="center" wrapText="1"/>
    </xf>
    <xf numFmtId="178" fontId="20" fillId="0" borderId="47" xfId="0" applyNumberFormat="1" applyFont="1" applyBorder="1" applyAlignment="1">
      <alignment horizontal="center" vertical="center" wrapText="1"/>
    </xf>
    <xf numFmtId="178" fontId="20" fillId="0" borderId="44" xfId="0" applyNumberFormat="1" applyFont="1" applyBorder="1" applyAlignment="1">
      <alignment horizontal="center" vertical="center" wrapText="1"/>
    </xf>
    <xf numFmtId="178" fontId="20" fillId="0" borderId="41" xfId="0" applyNumberFormat="1" applyFont="1" applyBorder="1" applyAlignment="1">
      <alignment horizontal="center" vertical="center" wrapText="1"/>
    </xf>
    <xf numFmtId="178" fontId="20" fillId="0" borderId="42" xfId="0" applyNumberFormat="1" applyFont="1" applyBorder="1" applyAlignment="1">
      <alignment horizontal="center" vertical="center" wrapText="1"/>
    </xf>
    <xf numFmtId="0" fontId="37" fillId="0" borderId="62" xfId="0" applyFont="1" applyBorder="1" applyAlignment="1">
      <alignment horizontal="center" vertical="center" shrinkToFit="1"/>
    </xf>
    <xf numFmtId="0" fontId="37" fillId="0" borderId="55" xfId="0" applyFont="1" applyBorder="1" applyAlignment="1">
      <alignment horizontal="center" vertical="center" shrinkToFit="1"/>
    </xf>
    <xf numFmtId="0" fontId="37" fillId="0" borderId="43" xfId="0" applyFont="1" applyBorder="1" applyAlignment="1">
      <alignment horizontal="center" vertical="center" shrinkToFit="1"/>
    </xf>
    <xf numFmtId="0" fontId="37" fillId="0" borderId="74" xfId="0" applyFont="1" applyBorder="1" applyAlignment="1">
      <alignment horizontal="center" vertical="center" shrinkToFit="1"/>
    </xf>
    <xf numFmtId="0" fontId="37" fillId="0" borderId="50" xfId="0" applyFont="1" applyBorder="1" applyAlignment="1">
      <alignment horizontal="center" vertical="center" shrinkToFit="1"/>
    </xf>
    <xf numFmtId="0" fontId="37" fillId="0" borderId="57" xfId="0" applyFont="1" applyBorder="1" applyAlignment="1">
      <alignment horizontal="center" vertical="center" shrinkToFit="1"/>
    </xf>
    <xf numFmtId="0" fontId="37" fillId="0" borderId="57" xfId="0" applyFont="1" applyBorder="1" applyAlignment="1">
      <alignment horizontal="center" vertical="center" wrapText="1"/>
    </xf>
    <xf numFmtId="178" fontId="20" fillId="0" borderId="68" xfId="0" applyNumberFormat="1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/>
    </xf>
    <xf numFmtId="178" fontId="20" fillId="0" borderId="40" xfId="0" applyNumberFormat="1" applyFont="1" applyBorder="1" applyAlignment="1">
      <alignment horizontal="center" vertical="center" wrapText="1"/>
    </xf>
    <xf numFmtId="178" fontId="20" fillId="0" borderId="51" xfId="0" applyNumberFormat="1" applyFont="1" applyBorder="1" applyAlignment="1">
      <alignment horizontal="center" vertical="center" wrapText="1"/>
    </xf>
    <xf numFmtId="178" fontId="20" fillId="0" borderId="60" xfId="0" applyNumberFormat="1" applyFont="1" applyBorder="1" applyAlignment="1">
      <alignment horizontal="center" vertical="center" wrapText="1"/>
    </xf>
    <xf numFmtId="178" fontId="20" fillId="0" borderId="81" xfId="0" applyNumberFormat="1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shrinkToFit="1"/>
    </xf>
    <xf numFmtId="0" fontId="37" fillId="0" borderId="49" xfId="0" applyFont="1" applyBorder="1" applyAlignment="1">
      <alignment horizontal="center" vertical="center" shrinkToFit="1"/>
    </xf>
    <xf numFmtId="0" fontId="37" fillId="0" borderId="56" xfId="0" applyFont="1" applyBorder="1" applyAlignment="1">
      <alignment horizontal="center" vertical="center" shrinkToFit="1"/>
    </xf>
    <xf numFmtId="0" fontId="37" fillId="0" borderId="61" xfId="0" applyFont="1" applyBorder="1" applyAlignment="1">
      <alignment horizontal="center" vertical="center" shrinkToFit="1"/>
    </xf>
    <xf numFmtId="0" fontId="37" fillId="0" borderId="48" xfId="0" applyFont="1" applyBorder="1" applyAlignment="1">
      <alignment horizontal="center" vertical="center" shrinkToFit="1"/>
    </xf>
    <xf numFmtId="178" fontId="33" fillId="0" borderId="44" xfId="0" applyNumberFormat="1" applyFont="1" applyBorder="1" applyAlignment="1">
      <alignment horizontal="center" vertical="center" wrapText="1"/>
    </xf>
    <xf numFmtId="178" fontId="33" fillId="0" borderId="67" xfId="0" applyNumberFormat="1" applyFont="1" applyBorder="1" applyAlignment="1">
      <alignment horizontal="center" vertical="center" wrapText="1"/>
    </xf>
    <xf numFmtId="178" fontId="33" fillId="0" borderId="68" xfId="0" applyNumberFormat="1" applyFont="1" applyBorder="1" applyAlignment="1">
      <alignment horizontal="center" vertical="center" wrapText="1"/>
    </xf>
    <xf numFmtId="0" fontId="41" fillId="0" borderId="5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3" fillId="0" borderId="0" xfId="19" applyFont="1" applyAlignment="1">
      <alignment horizontal="left"/>
    </xf>
    <xf numFmtId="0" fontId="41" fillId="0" borderId="54" xfId="0" applyFont="1" applyBorder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1" fillId="0" borderId="53" xfId="0" applyFont="1" applyBorder="1" applyAlignment="1">
      <alignment horizontal="center" vertical="center" shrinkToFit="1"/>
    </xf>
    <xf numFmtId="178" fontId="42" fillId="0" borderId="80" xfId="0" applyNumberFormat="1" applyFont="1" applyBorder="1" applyAlignment="1">
      <alignment horizontal="right" wrapText="1"/>
    </xf>
    <xf numFmtId="178" fontId="42" fillId="0" borderId="76" xfId="0" applyNumberFormat="1" applyFont="1" applyBorder="1" applyAlignment="1">
      <alignment horizontal="right" wrapText="1"/>
    </xf>
    <xf numFmtId="178" fontId="42" fillId="0" borderId="46" xfId="0" applyNumberFormat="1" applyFont="1" applyBorder="1" applyAlignment="1">
      <alignment horizontal="right" wrapText="1"/>
    </xf>
    <xf numFmtId="178" fontId="42" fillId="0" borderId="0" xfId="0" applyNumberFormat="1" applyFont="1" applyAlignment="1">
      <alignment horizontal="right" wrapText="1"/>
    </xf>
    <xf numFmtId="178" fontId="42" fillId="0" borderId="65" xfId="0" applyNumberFormat="1" applyFont="1" applyBorder="1" applyAlignment="1">
      <alignment horizontal="right" wrapText="1"/>
    </xf>
    <xf numFmtId="178" fontId="42" fillId="0" borderId="33" xfId="0" applyNumberFormat="1" applyFont="1" applyBorder="1" applyAlignment="1">
      <alignment horizontal="right" wrapText="1"/>
    </xf>
    <xf numFmtId="0" fontId="43" fillId="0" borderId="43" xfId="0" applyFont="1" applyBorder="1" applyAlignment="1">
      <alignment horizontal="center" vertical="center" shrinkToFit="1"/>
    </xf>
    <xf numFmtId="0" fontId="43" fillId="0" borderId="55" xfId="0" applyFont="1" applyBorder="1" applyAlignment="1">
      <alignment horizontal="center" vertical="center" shrinkToFit="1"/>
    </xf>
    <xf numFmtId="0" fontId="43" fillId="0" borderId="74" xfId="0" applyFont="1" applyBorder="1" applyAlignment="1">
      <alignment horizontal="center" vertical="center" shrinkToFit="1"/>
    </xf>
    <xf numFmtId="0" fontId="43" fillId="0" borderId="54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53" xfId="0" applyFont="1" applyBorder="1" applyAlignment="1">
      <alignment horizontal="center" vertical="center" shrinkToFit="1"/>
    </xf>
    <xf numFmtId="178" fontId="20" fillId="0" borderId="49" xfId="0" applyNumberFormat="1" applyFont="1" applyBorder="1" applyAlignment="1">
      <alignment horizontal="center" vertical="center" wrapText="1"/>
    </xf>
    <xf numFmtId="178" fontId="20" fillId="0" borderId="50" xfId="0" applyNumberFormat="1" applyFont="1" applyBorder="1" applyAlignment="1">
      <alignment horizontal="center" vertical="center" wrapText="1"/>
    </xf>
    <xf numFmtId="178" fontId="20" fillId="0" borderId="52" xfId="0" applyNumberFormat="1" applyFont="1" applyBorder="1" applyAlignment="1">
      <alignment horizontal="center" vertical="center" wrapText="1"/>
    </xf>
    <xf numFmtId="178" fontId="20" fillId="0" borderId="83" xfId="0" applyNumberFormat="1" applyFont="1" applyBorder="1" applyAlignment="1">
      <alignment horizontal="center" vertical="center" wrapText="1"/>
    </xf>
    <xf numFmtId="44" fontId="41" fillId="0" borderId="54" xfId="45" applyFont="1" applyBorder="1" applyAlignment="1">
      <alignment horizontal="center" vertical="center" shrinkToFit="1"/>
    </xf>
    <xf numFmtId="44" fontId="41" fillId="0" borderId="0" xfId="45" applyFont="1" applyBorder="1" applyAlignment="1">
      <alignment horizontal="center" vertical="center" shrinkToFit="1"/>
    </xf>
    <xf numFmtId="44" fontId="41" fillId="0" borderId="53" xfId="45" applyFont="1" applyBorder="1" applyAlignment="1">
      <alignment horizontal="center" vertical="center" shrinkToFit="1"/>
    </xf>
    <xf numFmtId="0" fontId="41" fillId="0" borderId="54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53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right" vertical="top"/>
    </xf>
    <xf numFmtId="0" fontId="21" fillId="0" borderId="16" xfId="0" applyFont="1" applyBorder="1" applyAlignment="1">
      <alignment horizontal="center" vertical="center" textRotation="180" shrinkToFit="1"/>
    </xf>
    <xf numFmtId="0" fontId="27" fillId="0" borderId="19" xfId="0" applyFont="1" applyBorder="1" applyAlignment="1">
      <alignment horizontal="center" vertical="center" textRotation="255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1" fillId="0" borderId="77" xfId="0" applyFont="1" applyBorder="1" applyAlignment="1">
      <alignment horizontal="left" shrinkToFit="1"/>
    </xf>
    <xf numFmtId="0" fontId="28" fillId="0" borderId="0" xfId="0" applyFont="1" applyAlignment="1">
      <alignment horizontal="left" vertical="center"/>
    </xf>
    <xf numFmtId="0" fontId="44" fillId="0" borderId="54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</cellXfs>
  <cellStyles count="51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貨幣" xfId="45" builtinId="4"/>
    <cellStyle name="貨幣 2" xfId="43" xr:uid="{00000000-0005-0000-0000-000018000000}"/>
    <cellStyle name="貨幣 2 2" xfId="48" xr:uid="{2D000114-30D4-4706-BD25-F592449E0FEE}"/>
    <cellStyle name="貨幣 2 3" xfId="46" xr:uid="{EF3ECF0A-581C-4D13-ABAD-2FC36E816708}"/>
    <cellStyle name="貨幣 3" xfId="44" xr:uid="{EC34A057-4741-46CA-A332-B8A028885D13}"/>
    <cellStyle name="貨幣 3 2" xfId="49" xr:uid="{8D012C45-5E38-4FE7-A9C6-56F2DF896C0E}"/>
    <cellStyle name="貨幣 3 3" xfId="47" xr:uid="{68B5423E-176E-475A-A203-B1F0E3CB2B85}"/>
    <cellStyle name="貨幣 4" xfId="50" xr:uid="{EFBBCE25-8681-4816-A51E-40640C54B8FD}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6600FF"/>
      <color rgb="FF009999"/>
      <color rgb="FFFF3399"/>
      <color rgb="FF66FF33"/>
      <color rgb="FF00CC00"/>
      <color rgb="FF9999FF"/>
      <color rgb="FFFF99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408215</xdr:colOff>
      <xdr:row>1</xdr:row>
      <xdr:rowOff>21772</xdr:rowOff>
    </xdr:from>
    <xdr:to>
      <xdr:col>20</xdr:col>
      <xdr:colOff>219892</xdr:colOff>
      <xdr:row>1</xdr:row>
      <xdr:rowOff>393247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815" y="21772"/>
          <a:ext cx="1320437" cy="37147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晚餐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944BDD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6</xdr:col>
      <xdr:colOff>413659</xdr:colOff>
      <xdr:row>1</xdr:row>
      <xdr:rowOff>32657</xdr:rowOff>
    </xdr:from>
    <xdr:to>
      <xdr:col>10</xdr:col>
      <xdr:colOff>66677</xdr:colOff>
      <xdr:row>1</xdr:row>
      <xdr:rowOff>394607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245430" y="32657"/>
          <a:ext cx="2570390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326572</xdr:colOff>
      <xdr:row>2</xdr:row>
      <xdr:rowOff>108857</xdr:rowOff>
    </xdr:from>
    <xdr:to>
      <xdr:col>5</xdr:col>
      <xdr:colOff>174170</xdr:colOff>
      <xdr:row>9</xdr:row>
      <xdr:rowOff>87086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29" y="762000"/>
          <a:ext cx="2764970" cy="1611086"/>
        </a:xfrm>
        <a:prstGeom prst="rect">
          <a:avLst/>
        </a:prstGeom>
      </xdr:spPr>
    </xdr:pic>
    <xdr:clientData/>
  </xdr:twoCellAnchor>
  <xdr:twoCellAnchor editAs="oneCell">
    <xdr:from>
      <xdr:col>14</xdr:col>
      <xdr:colOff>348343</xdr:colOff>
      <xdr:row>2</xdr:row>
      <xdr:rowOff>190947</xdr:rowOff>
    </xdr:from>
    <xdr:to>
      <xdr:col>16</xdr:col>
      <xdr:colOff>163286</xdr:colOff>
      <xdr:row>8</xdr:row>
      <xdr:rowOff>65313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298F4294-0985-4F03-8ADB-E4919B826B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0014857" y="844090"/>
          <a:ext cx="1273629" cy="1267737"/>
        </a:xfrm>
        <a:prstGeom prst="rect">
          <a:avLst/>
        </a:prstGeom>
      </xdr:spPr>
    </xdr:pic>
    <xdr:clientData/>
  </xdr:twoCellAnchor>
  <xdr:twoCellAnchor editAs="oneCell">
    <xdr:from>
      <xdr:col>9</xdr:col>
      <xdr:colOff>707571</xdr:colOff>
      <xdr:row>47</xdr:row>
      <xdr:rowOff>152401</xdr:rowOff>
    </xdr:from>
    <xdr:to>
      <xdr:col>11</xdr:col>
      <xdr:colOff>460465</xdr:colOff>
      <xdr:row>49</xdr:row>
      <xdr:rowOff>95251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A9A45426-AF0C-41D2-B581-516880ADBE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727371" y="10929258"/>
          <a:ext cx="1211580" cy="3565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707571</xdr:colOff>
      <xdr:row>47</xdr:row>
      <xdr:rowOff>97971</xdr:rowOff>
    </xdr:from>
    <xdr:to>
      <xdr:col>4</xdr:col>
      <xdr:colOff>655938</xdr:colOff>
      <xdr:row>49</xdr:row>
      <xdr:rowOff>130627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7EFC9426-24D4-4C48-A73F-285B08DF31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892628" y="10874828"/>
          <a:ext cx="2136396" cy="446313"/>
        </a:xfrm>
        <a:prstGeom prst="rect">
          <a:avLst/>
        </a:prstGeom>
      </xdr:spPr>
    </xdr:pic>
    <xdr:clientData/>
  </xdr:twoCellAnchor>
  <xdr:twoCellAnchor editAs="oneCell">
    <xdr:from>
      <xdr:col>5</xdr:col>
      <xdr:colOff>620483</xdr:colOff>
      <xdr:row>47</xdr:row>
      <xdr:rowOff>10884</xdr:rowOff>
    </xdr:from>
    <xdr:to>
      <xdr:col>8</xdr:col>
      <xdr:colOff>558435</xdr:colOff>
      <xdr:row>49</xdr:row>
      <xdr:rowOff>195942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8D055BF3-916C-4EC2-BC4E-12DB9026AE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9" r="51936" b="14027"/>
        <a:stretch>
          <a:fillRect/>
        </a:stretch>
      </xdr:blipFill>
      <xdr:spPr>
        <a:xfrm>
          <a:off x="3722912" y="10678884"/>
          <a:ext cx="2125980" cy="598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48"/>
  <sheetViews>
    <sheetView tabSelected="1" topLeftCell="A13" zoomScale="70" zoomScaleNormal="70" workbookViewId="0">
      <selection activeCell="N16" sqref="N16:Q16"/>
    </sheetView>
  </sheetViews>
  <sheetFormatPr defaultColWidth="9" defaultRowHeight="16.2"/>
  <cols>
    <col min="1" max="1" width="2.6640625" style="81" customWidth="1"/>
    <col min="2" max="21" width="10.6640625" style="83" customWidth="1"/>
    <col min="22" max="16384" width="9" style="81"/>
  </cols>
  <sheetData>
    <row r="2" spans="2:21" ht="35.1" customHeight="1" thickBot="1">
      <c r="B2" s="197"/>
      <c r="C2" s="197"/>
      <c r="D2" s="197"/>
      <c r="E2" s="197"/>
      <c r="F2" s="197"/>
      <c r="J2" s="198"/>
      <c r="K2" s="198"/>
      <c r="L2" s="198"/>
      <c r="M2" s="198"/>
      <c r="N2" s="198"/>
      <c r="O2" s="198"/>
      <c r="P2" s="198"/>
      <c r="Q2" s="141"/>
      <c r="R2" s="141"/>
      <c r="S2" s="100"/>
      <c r="T2" s="100"/>
    </row>
    <row r="3" spans="2:21" s="85" customFormat="1" ht="15" customHeight="1">
      <c r="B3" s="202" t="s">
        <v>136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191" t="s">
        <v>194</v>
      </c>
      <c r="S3" s="192"/>
      <c r="T3" s="192"/>
      <c r="U3" s="193"/>
    </row>
    <row r="4" spans="2:21" s="93" customFormat="1" ht="19.05" customHeight="1">
      <c r="B4" s="204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8" t="s">
        <v>208</v>
      </c>
      <c r="S4" s="209"/>
      <c r="T4" s="209"/>
      <c r="U4" s="210"/>
    </row>
    <row r="5" spans="2:21" s="93" customFormat="1" ht="19.05" customHeight="1">
      <c r="B5" s="204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11"/>
      <c r="S5" s="212"/>
      <c r="T5" s="212"/>
      <c r="U5" s="213"/>
    </row>
    <row r="6" spans="2:21" s="93" customFormat="1" ht="19.05" customHeight="1">
      <c r="B6" s="204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194"/>
      <c r="S6" s="195"/>
      <c r="T6" s="195"/>
      <c r="U6" s="196"/>
    </row>
    <row r="7" spans="2:21" s="93" customFormat="1" ht="19.05" customHeight="1">
      <c r="B7" s="204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18"/>
      <c r="S7" s="219"/>
      <c r="T7" s="219"/>
      <c r="U7" s="220"/>
    </row>
    <row r="8" spans="2:21" s="93" customFormat="1" ht="19.05" customHeight="1">
      <c r="B8" s="204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21"/>
      <c r="S8" s="222"/>
      <c r="T8" s="222"/>
      <c r="U8" s="223"/>
    </row>
    <row r="9" spans="2:21" s="93" customFormat="1" ht="19.05" customHeight="1">
      <c r="B9" s="204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199"/>
      <c r="S9" s="200"/>
      <c r="T9" s="200"/>
      <c r="U9" s="201"/>
    </row>
    <row r="10" spans="2:21" s="92" customFormat="1" ht="12.9" customHeight="1">
      <c r="B10" s="204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127"/>
      <c r="S10" s="121"/>
      <c r="T10" s="120"/>
      <c r="U10" s="128"/>
    </row>
    <row r="11" spans="2:21" s="92" customFormat="1" ht="12.9" customHeight="1" thickBot="1">
      <c r="B11" s="206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130"/>
      <c r="S11" s="123"/>
      <c r="T11" s="122"/>
      <c r="U11" s="131"/>
    </row>
    <row r="12" spans="2:21" s="148" customFormat="1" ht="19.8" customHeight="1">
      <c r="B12" s="214" t="s">
        <v>209</v>
      </c>
      <c r="C12" s="215"/>
      <c r="D12" s="215"/>
      <c r="E12" s="183"/>
      <c r="F12" s="215" t="s">
        <v>210</v>
      </c>
      <c r="G12" s="215"/>
      <c r="H12" s="215"/>
      <c r="I12" s="215"/>
      <c r="J12" s="216" t="s">
        <v>211</v>
      </c>
      <c r="K12" s="215"/>
      <c r="L12" s="215"/>
      <c r="M12" s="183"/>
      <c r="N12" s="215" t="s">
        <v>212</v>
      </c>
      <c r="O12" s="215"/>
      <c r="P12" s="215"/>
      <c r="Q12" s="183"/>
      <c r="R12" s="215" t="s">
        <v>213</v>
      </c>
      <c r="S12" s="215"/>
      <c r="T12" s="215"/>
      <c r="U12" s="217"/>
    </row>
    <row r="13" spans="2:21" s="93" customFormat="1" ht="19.05" customHeight="1">
      <c r="B13" s="189" t="s">
        <v>78</v>
      </c>
      <c r="C13" s="190"/>
      <c r="D13" s="190"/>
      <c r="E13" s="175"/>
      <c r="F13" s="175" t="s">
        <v>234</v>
      </c>
      <c r="G13" s="174"/>
      <c r="H13" s="174"/>
      <c r="I13" s="186"/>
      <c r="J13" s="175" t="s">
        <v>78</v>
      </c>
      <c r="K13" s="174"/>
      <c r="L13" s="174"/>
      <c r="M13" s="174"/>
      <c r="N13" s="175" t="s">
        <v>59</v>
      </c>
      <c r="O13" s="174"/>
      <c r="P13" s="174"/>
      <c r="Q13" s="174"/>
      <c r="R13" s="175" t="s">
        <v>87</v>
      </c>
      <c r="S13" s="174"/>
      <c r="T13" s="174"/>
      <c r="U13" s="176"/>
    </row>
    <row r="14" spans="2:21" s="93" customFormat="1" ht="19.05" customHeight="1">
      <c r="B14" s="181" t="s">
        <v>187</v>
      </c>
      <c r="C14" s="164"/>
      <c r="D14" s="164"/>
      <c r="E14" s="164"/>
      <c r="F14" s="163" t="s">
        <v>239</v>
      </c>
      <c r="G14" s="164"/>
      <c r="H14" s="164"/>
      <c r="I14" s="165"/>
      <c r="J14" s="163" t="s">
        <v>163</v>
      </c>
      <c r="K14" s="164"/>
      <c r="L14" s="164"/>
      <c r="M14" s="164"/>
      <c r="N14" s="163" t="s">
        <v>113</v>
      </c>
      <c r="O14" s="164"/>
      <c r="P14" s="164"/>
      <c r="Q14" s="164"/>
      <c r="R14" s="163"/>
      <c r="S14" s="164"/>
      <c r="T14" s="164"/>
      <c r="U14" s="166"/>
    </row>
    <row r="15" spans="2:21" s="93" customFormat="1" ht="19.05" customHeight="1">
      <c r="B15" s="188" t="s">
        <v>241</v>
      </c>
      <c r="C15" s="178"/>
      <c r="D15" s="178"/>
      <c r="E15" s="153"/>
      <c r="F15" s="153" t="s">
        <v>191</v>
      </c>
      <c r="G15" s="152"/>
      <c r="H15" s="152"/>
      <c r="I15" s="154"/>
      <c r="J15" s="153" t="s">
        <v>144</v>
      </c>
      <c r="K15" s="152"/>
      <c r="L15" s="152"/>
      <c r="M15" s="152"/>
      <c r="N15" s="236" t="s">
        <v>296</v>
      </c>
      <c r="O15" s="237"/>
      <c r="P15" s="237"/>
      <c r="Q15" s="237"/>
      <c r="R15" s="163"/>
      <c r="S15" s="164"/>
      <c r="T15" s="164"/>
      <c r="U15" s="166"/>
    </row>
    <row r="16" spans="2:21" s="93" customFormat="1" ht="19.05" customHeight="1">
      <c r="B16" s="188" t="s">
        <v>242</v>
      </c>
      <c r="C16" s="178"/>
      <c r="D16" s="178"/>
      <c r="E16" s="153"/>
      <c r="F16" s="153" t="s">
        <v>189</v>
      </c>
      <c r="G16" s="152"/>
      <c r="H16" s="152"/>
      <c r="I16" s="154"/>
      <c r="J16" s="153" t="s">
        <v>164</v>
      </c>
      <c r="K16" s="152"/>
      <c r="L16" s="152"/>
      <c r="M16" s="152"/>
      <c r="N16" s="153" t="s">
        <v>159</v>
      </c>
      <c r="O16" s="152"/>
      <c r="P16" s="152"/>
      <c r="Q16" s="152"/>
      <c r="R16" s="153"/>
      <c r="S16" s="152"/>
      <c r="T16" s="152"/>
      <c r="U16" s="155"/>
    </row>
    <row r="17" spans="2:21" s="93" customFormat="1" ht="19.05" customHeight="1">
      <c r="B17" s="156" t="s">
        <v>76</v>
      </c>
      <c r="C17" s="157"/>
      <c r="D17" s="157"/>
      <c r="E17" s="157"/>
      <c r="F17" s="158" t="s">
        <v>77</v>
      </c>
      <c r="G17" s="157"/>
      <c r="H17" s="157"/>
      <c r="I17" s="159"/>
      <c r="J17" s="158" t="s">
        <v>76</v>
      </c>
      <c r="K17" s="157"/>
      <c r="L17" s="157"/>
      <c r="M17" s="159"/>
      <c r="N17" s="158" t="s">
        <v>76</v>
      </c>
      <c r="O17" s="157"/>
      <c r="P17" s="157"/>
      <c r="Q17" s="157"/>
      <c r="R17" s="158"/>
      <c r="S17" s="157"/>
      <c r="T17" s="157"/>
      <c r="U17" s="162"/>
    </row>
    <row r="18" spans="2:21" s="93" customFormat="1" ht="19.05" customHeight="1">
      <c r="B18" s="187" t="s">
        <v>95</v>
      </c>
      <c r="C18" s="177"/>
      <c r="D18" s="177"/>
      <c r="E18" s="160"/>
      <c r="F18" s="177" t="s">
        <v>288</v>
      </c>
      <c r="G18" s="177"/>
      <c r="H18" s="177"/>
      <c r="I18" s="177"/>
      <c r="J18" s="177" t="s">
        <v>283</v>
      </c>
      <c r="K18" s="177"/>
      <c r="L18" s="177"/>
      <c r="M18" s="160"/>
      <c r="N18" s="160" t="s">
        <v>133</v>
      </c>
      <c r="O18" s="150"/>
      <c r="P18" s="150"/>
      <c r="Q18" s="150"/>
      <c r="R18" s="153"/>
      <c r="S18" s="152"/>
      <c r="T18" s="152"/>
      <c r="U18" s="155"/>
    </row>
    <row r="19" spans="2:21" s="92" customFormat="1" ht="12.9" customHeight="1">
      <c r="B19" s="132" t="s">
        <v>44</v>
      </c>
      <c r="C19" s="113">
        <f>第二週明細!W12</f>
        <v>872.3</v>
      </c>
      <c r="D19" s="112" t="s">
        <v>9</v>
      </c>
      <c r="E19" s="114">
        <f>第二週明細!W8</f>
        <v>29.5</v>
      </c>
      <c r="F19" s="112" t="s">
        <v>44</v>
      </c>
      <c r="G19" s="113">
        <f>第二週明細!W20</f>
        <v>887.8</v>
      </c>
      <c r="H19" s="112" t="s">
        <v>9</v>
      </c>
      <c r="I19" s="114">
        <f>第二週明細!W16</f>
        <v>31</v>
      </c>
      <c r="J19" s="112" t="s">
        <v>44</v>
      </c>
      <c r="K19" s="113">
        <f>第二週明細!W28</f>
        <v>884.5</v>
      </c>
      <c r="L19" s="112" t="s">
        <v>9</v>
      </c>
      <c r="M19" s="115">
        <f>第二週明細!W24</f>
        <v>30.5</v>
      </c>
      <c r="N19" s="125" t="s">
        <v>44</v>
      </c>
      <c r="O19" s="124">
        <f>第二週明細!W36</f>
        <v>887</v>
      </c>
      <c r="P19" s="125" t="s">
        <v>9</v>
      </c>
      <c r="Q19" s="126">
        <f>第二週明細!W32</f>
        <v>29</v>
      </c>
      <c r="R19" s="127"/>
      <c r="S19" s="121"/>
      <c r="T19" s="120"/>
      <c r="U19" s="128"/>
    </row>
    <row r="20" spans="2:21" s="92" customFormat="1" ht="12.9" customHeight="1" thickBot="1">
      <c r="B20" s="129" t="s">
        <v>7</v>
      </c>
      <c r="C20" s="117">
        <f>第二週明細!W6</f>
        <v>117</v>
      </c>
      <c r="D20" s="116" t="s">
        <v>11</v>
      </c>
      <c r="E20" s="117">
        <f>第二週明細!W10</f>
        <v>34.699999999999996</v>
      </c>
      <c r="F20" s="116" t="s">
        <v>7</v>
      </c>
      <c r="G20" s="117">
        <f>第二週明細!W14</f>
        <v>118</v>
      </c>
      <c r="H20" s="116" t="s">
        <v>46</v>
      </c>
      <c r="I20" s="117">
        <f>第二週明細!W18</f>
        <v>34.199999999999996</v>
      </c>
      <c r="J20" s="116" t="s">
        <v>7</v>
      </c>
      <c r="K20" s="117">
        <f>第二週明細!W22</f>
        <v>116.5</v>
      </c>
      <c r="L20" s="116" t="s">
        <v>11</v>
      </c>
      <c r="M20" s="118">
        <f>第二週明細!W26</f>
        <v>36</v>
      </c>
      <c r="N20" s="116" t="s">
        <v>7</v>
      </c>
      <c r="O20" s="117">
        <f>第二週明細!W30</f>
        <v>122</v>
      </c>
      <c r="P20" s="116" t="s">
        <v>11</v>
      </c>
      <c r="Q20" s="118">
        <f>第二週明細!W34</f>
        <v>34.499999999999993</v>
      </c>
      <c r="R20" s="130"/>
      <c r="S20" s="123"/>
      <c r="T20" s="122"/>
      <c r="U20" s="131"/>
    </row>
    <row r="21" spans="2:21" s="148" customFormat="1" ht="18" customHeight="1">
      <c r="B21" s="182" t="s">
        <v>214</v>
      </c>
      <c r="C21" s="171"/>
      <c r="D21" s="171"/>
      <c r="E21" s="170"/>
      <c r="F21" s="171" t="s">
        <v>215</v>
      </c>
      <c r="G21" s="171"/>
      <c r="H21" s="171"/>
      <c r="I21" s="171"/>
      <c r="J21" s="171" t="s">
        <v>216</v>
      </c>
      <c r="K21" s="171"/>
      <c r="L21" s="171"/>
      <c r="M21" s="171"/>
      <c r="N21" s="183" t="s">
        <v>217</v>
      </c>
      <c r="O21" s="184"/>
      <c r="P21" s="184"/>
      <c r="Q21" s="184"/>
      <c r="R21" s="183" t="s">
        <v>218</v>
      </c>
      <c r="S21" s="184"/>
      <c r="T21" s="184"/>
      <c r="U21" s="185"/>
    </row>
    <row r="22" spans="2:21" s="93" customFormat="1" ht="19.05" customHeight="1">
      <c r="B22" s="151" t="s">
        <v>63</v>
      </c>
      <c r="C22" s="152"/>
      <c r="D22" s="152"/>
      <c r="E22" s="152"/>
      <c r="F22" s="153" t="s">
        <v>195</v>
      </c>
      <c r="G22" s="152"/>
      <c r="H22" s="152"/>
      <c r="I22" s="154"/>
      <c r="J22" s="175" t="s">
        <v>59</v>
      </c>
      <c r="K22" s="174"/>
      <c r="L22" s="174"/>
      <c r="M22" s="186"/>
      <c r="N22" s="175" t="s">
        <v>59</v>
      </c>
      <c r="O22" s="174"/>
      <c r="P22" s="174"/>
      <c r="Q22" s="186"/>
      <c r="R22" s="175" t="s">
        <v>87</v>
      </c>
      <c r="S22" s="174"/>
      <c r="T22" s="174"/>
      <c r="U22" s="176"/>
    </row>
    <row r="23" spans="2:21" s="111" customFormat="1" ht="19.05" customHeight="1">
      <c r="B23" s="181" t="s">
        <v>248</v>
      </c>
      <c r="C23" s="164"/>
      <c r="D23" s="164"/>
      <c r="E23" s="164"/>
      <c r="F23" s="163" t="s">
        <v>247</v>
      </c>
      <c r="G23" s="164"/>
      <c r="H23" s="164"/>
      <c r="I23" s="165"/>
      <c r="J23" s="163" t="s">
        <v>280</v>
      </c>
      <c r="K23" s="164"/>
      <c r="L23" s="164"/>
      <c r="M23" s="165"/>
      <c r="N23" s="163" t="s">
        <v>276</v>
      </c>
      <c r="O23" s="164"/>
      <c r="P23" s="164"/>
      <c r="Q23" s="164"/>
      <c r="R23" s="163"/>
      <c r="S23" s="164"/>
      <c r="T23" s="164"/>
      <c r="U23" s="166"/>
    </row>
    <row r="24" spans="2:21" s="93" customFormat="1" ht="19.05" customHeight="1">
      <c r="B24" s="151" t="s">
        <v>141</v>
      </c>
      <c r="C24" s="152"/>
      <c r="D24" s="152"/>
      <c r="E24" s="152"/>
      <c r="F24" s="153" t="s">
        <v>284</v>
      </c>
      <c r="G24" s="152"/>
      <c r="H24" s="152"/>
      <c r="I24" s="154"/>
      <c r="J24" s="153" t="s">
        <v>112</v>
      </c>
      <c r="K24" s="152"/>
      <c r="L24" s="152"/>
      <c r="M24" s="154"/>
      <c r="N24" s="163" t="s">
        <v>279</v>
      </c>
      <c r="O24" s="164"/>
      <c r="P24" s="164"/>
      <c r="Q24" s="164"/>
      <c r="R24" s="163"/>
      <c r="S24" s="164"/>
      <c r="T24" s="164"/>
      <c r="U24" s="166"/>
    </row>
    <row r="25" spans="2:21" s="93" customFormat="1" ht="19.05" customHeight="1">
      <c r="B25" s="151" t="s">
        <v>139</v>
      </c>
      <c r="C25" s="152"/>
      <c r="D25" s="152"/>
      <c r="E25" s="152"/>
      <c r="F25" s="153" t="s">
        <v>188</v>
      </c>
      <c r="G25" s="152"/>
      <c r="H25" s="152"/>
      <c r="I25" s="154"/>
      <c r="J25" s="178" t="s">
        <v>154</v>
      </c>
      <c r="K25" s="178"/>
      <c r="L25" s="178"/>
      <c r="M25" s="178"/>
      <c r="N25" s="163" t="s">
        <v>277</v>
      </c>
      <c r="O25" s="164"/>
      <c r="P25" s="164"/>
      <c r="Q25" s="164"/>
      <c r="R25" s="153"/>
      <c r="S25" s="152"/>
      <c r="T25" s="152"/>
      <c r="U25" s="155"/>
    </row>
    <row r="26" spans="2:21" s="93" customFormat="1" ht="19.05" customHeight="1">
      <c r="B26" s="156" t="s">
        <v>76</v>
      </c>
      <c r="C26" s="157"/>
      <c r="D26" s="157"/>
      <c r="E26" s="157"/>
      <c r="F26" s="158" t="s">
        <v>77</v>
      </c>
      <c r="G26" s="157"/>
      <c r="H26" s="157"/>
      <c r="I26" s="159"/>
      <c r="J26" s="158" t="s">
        <v>76</v>
      </c>
      <c r="K26" s="157"/>
      <c r="L26" s="157"/>
      <c r="M26" s="159"/>
      <c r="N26" s="158" t="s">
        <v>76</v>
      </c>
      <c r="O26" s="157"/>
      <c r="P26" s="157"/>
      <c r="Q26" s="157"/>
      <c r="R26" s="158"/>
      <c r="S26" s="157"/>
      <c r="T26" s="157"/>
      <c r="U26" s="162"/>
    </row>
    <row r="27" spans="2:21" s="93" customFormat="1" ht="19.05" customHeight="1">
      <c r="B27" s="151" t="s">
        <v>140</v>
      </c>
      <c r="C27" s="152"/>
      <c r="D27" s="152"/>
      <c r="E27" s="152"/>
      <c r="F27" s="153" t="s">
        <v>289</v>
      </c>
      <c r="G27" s="152"/>
      <c r="H27" s="152"/>
      <c r="I27" s="154"/>
      <c r="J27" s="177" t="s">
        <v>160</v>
      </c>
      <c r="K27" s="177"/>
      <c r="L27" s="177"/>
      <c r="M27" s="177"/>
      <c r="N27" s="160" t="s">
        <v>275</v>
      </c>
      <c r="O27" s="150"/>
      <c r="P27" s="150"/>
      <c r="Q27" s="150"/>
      <c r="R27" s="153"/>
      <c r="S27" s="152"/>
      <c r="T27" s="152"/>
      <c r="U27" s="155"/>
    </row>
    <row r="28" spans="2:21" s="92" customFormat="1" ht="12.9" customHeight="1">
      <c r="B28" s="132" t="s">
        <v>44</v>
      </c>
      <c r="C28" s="113">
        <f>第三週明細!W12</f>
        <v>892.3</v>
      </c>
      <c r="D28" s="112" t="s">
        <v>9</v>
      </c>
      <c r="E28" s="115">
        <f>第三週明細!W8</f>
        <v>29.5</v>
      </c>
      <c r="F28" s="112" t="s">
        <v>44</v>
      </c>
      <c r="G28" s="113">
        <f>第三週明細!W20</f>
        <v>889.3</v>
      </c>
      <c r="H28" s="112" t="s">
        <v>9</v>
      </c>
      <c r="I28" s="114">
        <f>第三週明細!W16</f>
        <v>30.5</v>
      </c>
      <c r="J28" s="112" t="s">
        <v>44</v>
      </c>
      <c r="K28" s="113">
        <f>第三週明細!W28</f>
        <v>879.6</v>
      </c>
      <c r="L28" s="112" t="s">
        <v>9</v>
      </c>
      <c r="M28" s="114">
        <f>第三週明細!W24</f>
        <v>30</v>
      </c>
      <c r="N28" s="112" t="s">
        <v>44</v>
      </c>
      <c r="O28" s="113">
        <f>第三週明細!W36</f>
        <v>878.8</v>
      </c>
      <c r="P28" s="112" t="s">
        <v>9</v>
      </c>
      <c r="Q28" s="115">
        <f>第三週明細!W32</f>
        <v>28</v>
      </c>
      <c r="R28" s="127"/>
      <c r="S28" s="121"/>
      <c r="T28" s="120"/>
      <c r="U28" s="128"/>
    </row>
    <row r="29" spans="2:21" s="92" customFormat="1" ht="12.9" customHeight="1" thickBot="1">
      <c r="B29" s="129" t="s">
        <v>7</v>
      </c>
      <c r="C29" s="117">
        <f>第三週明細!W6</f>
        <v>121.5</v>
      </c>
      <c r="D29" s="116" t="s">
        <v>11</v>
      </c>
      <c r="E29" s="118">
        <f>第三週明細!W10</f>
        <v>35.200000000000003</v>
      </c>
      <c r="F29" s="116" t="s">
        <v>7</v>
      </c>
      <c r="G29" s="117">
        <f>第三週明細!W14</f>
        <v>117.5</v>
      </c>
      <c r="H29" s="116" t="s">
        <v>46</v>
      </c>
      <c r="I29" s="117">
        <f>第三週明細!W18</f>
        <v>36.200000000000003</v>
      </c>
      <c r="J29" s="116" t="s">
        <v>7</v>
      </c>
      <c r="K29" s="117">
        <f>第三週明細!W22</f>
        <v>117</v>
      </c>
      <c r="L29" s="116" t="s">
        <v>11</v>
      </c>
      <c r="M29" s="117">
        <f>第三週明細!W26</f>
        <v>35.4</v>
      </c>
      <c r="N29" s="116" t="s">
        <v>7</v>
      </c>
      <c r="O29" s="117">
        <f>第三週明細!W30</f>
        <v>123.5</v>
      </c>
      <c r="P29" s="116" t="s">
        <v>11</v>
      </c>
      <c r="Q29" s="118">
        <f>第三週明細!W34</f>
        <v>33.200000000000003</v>
      </c>
      <c r="R29" s="130"/>
      <c r="S29" s="123"/>
      <c r="T29" s="122"/>
      <c r="U29" s="131"/>
    </row>
    <row r="30" spans="2:21" s="148" customFormat="1" ht="19.8" customHeight="1">
      <c r="B30" s="167" t="s">
        <v>219</v>
      </c>
      <c r="C30" s="168"/>
      <c r="D30" s="168"/>
      <c r="E30" s="168"/>
      <c r="F30" s="171" t="s">
        <v>220</v>
      </c>
      <c r="G30" s="171"/>
      <c r="H30" s="171"/>
      <c r="I30" s="171"/>
      <c r="J30" s="171" t="s">
        <v>221</v>
      </c>
      <c r="K30" s="171"/>
      <c r="L30" s="171"/>
      <c r="M30" s="171"/>
      <c r="N30" s="170" t="s">
        <v>222</v>
      </c>
      <c r="O30" s="168"/>
      <c r="P30" s="168"/>
      <c r="Q30" s="168"/>
      <c r="R30" s="170" t="s">
        <v>223</v>
      </c>
      <c r="S30" s="168"/>
      <c r="T30" s="168"/>
      <c r="U30" s="180"/>
    </row>
    <row r="31" spans="2:21" s="93" customFormat="1" ht="19.05" customHeight="1">
      <c r="B31" s="173" t="s">
        <v>59</v>
      </c>
      <c r="C31" s="174"/>
      <c r="D31" s="174"/>
      <c r="E31" s="174"/>
      <c r="F31" s="153" t="s">
        <v>156</v>
      </c>
      <c r="G31" s="152"/>
      <c r="H31" s="152"/>
      <c r="I31" s="154"/>
      <c r="J31" s="175" t="s">
        <v>78</v>
      </c>
      <c r="K31" s="174"/>
      <c r="L31" s="174"/>
      <c r="M31" s="174"/>
      <c r="N31" s="175" t="s">
        <v>173</v>
      </c>
      <c r="O31" s="174"/>
      <c r="P31" s="174"/>
      <c r="Q31" s="174"/>
      <c r="R31" s="175" t="s">
        <v>87</v>
      </c>
      <c r="S31" s="174"/>
      <c r="T31" s="174"/>
      <c r="U31" s="176"/>
    </row>
    <row r="32" spans="2:21" s="93" customFormat="1" ht="19.05" customHeight="1">
      <c r="B32" s="151" t="s">
        <v>143</v>
      </c>
      <c r="C32" s="152"/>
      <c r="D32" s="152"/>
      <c r="E32" s="152"/>
      <c r="F32" s="163" t="s">
        <v>157</v>
      </c>
      <c r="G32" s="164"/>
      <c r="H32" s="164"/>
      <c r="I32" s="165"/>
      <c r="J32" s="163" t="s">
        <v>259</v>
      </c>
      <c r="K32" s="164"/>
      <c r="L32" s="164"/>
      <c r="M32" s="165"/>
      <c r="N32" s="163" t="s">
        <v>196</v>
      </c>
      <c r="O32" s="164"/>
      <c r="P32" s="164"/>
      <c r="Q32" s="164"/>
      <c r="R32" s="163"/>
      <c r="S32" s="164"/>
      <c r="T32" s="164"/>
      <c r="U32" s="166"/>
    </row>
    <row r="33" spans="2:21" s="93" customFormat="1" ht="19.05" customHeight="1">
      <c r="B33" s="151" t="s">
        <v>155</v>
      </c>
      <c r="C33" s="152"/>
      <c r="D33" s="152"/>
      <c r="E33" s="152"/>
      <c r="F33" s="153" t="s">
        <v>161</v>
      </c>
      <c r="G33" s="152"/>
      <c r="H33" s="152"/>
      <c r="I33" s="154"/>
      <c r="J33" s="153" t="s">
        <v>258</v>
      </c>
      <c r="K33" s="152"/>
      <c r="L33" s="152"/>
      <c r="M33" s="152"/>
      <c r="N33" s="163" t="s">
        <v>162</v>
      </c>
      <c r="O33" s="164"/>
      <c r="P33" s="164"/>
      <c r="Q33" s="164"/>
      <c r="R33" s="153"/>
      <c r="S33" s="152"/>
      <c r="T33" s="152"/>
      <c r="U33" s="155"/>
    </row>
    <row r="34" spans="2:21" s="93" customFormat="1" ht="19.05" customHeight="1">
      <c r="B34" s="151" t="s">
        <v>250</v>
      </c>
      <c r="C34" s="152"/>
      <c r="D34" s="152"/>
      <c r="E34" s="152"/>
      <c r="F34" s="153" t="s">
        <v>252</v>
      </c>
      <c r="G34" s="152"/>
      <c r="H34" s="152"/>
      <c r="I34" s="154"/>
      <c r="J34" s="178" t="s">
        <v>158</v>
      </c>
      <c r="K34" s="178"/>
      <c r="L34" s="178"/>
      <c r="M34" s="153"/>
      <c r="N34" s="163" t="s">
        <v>197</v>
      </c>
      <c r="O34" s="164"/>
      <c r="P34" s="164"/>
      <c r="Q34" s="164"/>
      <c r="R34" s="153"/>
      <c r="S34" s="152"/>
      <c r="T34" s="152"/>
      <c r="U34" s="155"/>
    </row>
    <row r="35" spans="2:21" s="93" customFormat="1" ht="19.05" customHeight="1">
      <c r="B35" s="156" t="s">
        <v>76</v>
      </c>
      <c r="C35" s="157"/>
      <c r="D35" s="157"/>
      <c r="E35" s="157"/>
      <c r="F35" s="158" t="s">
        <v>76</v>
      </c>
      <c r="G35" s="157"/>
      <c r="H35" s="157"/>
      <c r="I35" s="159"/>
      <c r="J35" s="179" t="s">
        <v>76</v>
      </c>
      <c r="K35" s="179"/>
      <c r="L35" s="179"/>
      <c r="M35" s="158"/>
      <c r="N35" s="158" t="s">
        <v>198</v>
      </c>
      <c r="O35" s="157"/>
      <c r="P35" s="157"/>
      <c r="Q35" s="157"/>
      <c r="R35" s="158"/>
      <c r="S35" s="157"/>
      <c r="T35" s="157"/>
      <c r="U35" s="162"/>
    </row>
    <row r="36" spans="2:21" s="93" customFormat="1" ht="19.05" customHeight="1">
      <c r="B36" s="149" t="s">
        <v>82</v>
      </c>
      <c r="C36" s="150"/>
      <c r="D36" s="150"/>
      <c r="E36" s="150"/>
      <c r="F36" s="153" t="s">
        <v>290</v>
      </c>
      <c r="G36" s="152"/>
      <c r="H36" s="152"/>
      <c r="I36" s="154"/>
      <c r="J36" s="177" t="s">
        <v>236</v>
      </c>
      <c r="K36" s="177"/>
      <c r="L36" s="177"/>
      <c r="M36" s="160"/>
      <c r="N36" s="153" t="s">
        <v>255</v>
      </c>
      <c r="O36" s="152"/>
      <c r="P36" s="152"/>
      <c r="Q36" s="152"/>
      <c r="R36" s="153"/>
      <c r="S36" s="152"/>
      <c r="T36" s="152"/>
      <c r="U36" s="155"/>
    </row>
    <row r="37" spans="2:21" s="92" customFormat="1" ht="12.9" customHeight="1">
      <c r="B37" s="133" t="s">
        <v>44</v>
      </c>
      <c r="C37" s="113">
        <f>'第四週明細 '!W12</f>
        <v>872.5</v>
      </c>
      <c r="D37" s="134" t="s">
        <v>45</v>
      </c>
      <c r="E37" s="115">
        <f>'第四週明細 '!W8</f>
        <v>30.5</v>
      </c>
      <c r="F37" s="112" t="s">
        <v>44</v>
      </c>
      <c r="G37" s="113">
        <f>'第四週明細 '!W20</f>
        <v>891.9</v>
      </c>
      <c r="H37" s="112" t="s">
        <v>9</v>
      </c>
      <c r="I37" s="114">
        <f>'第四週明細 '!W16</f>
        <v>29.5</v>
      </c>
      <c r="J37" s="112" t="s">
        <v>80</v>
      </c>
      <c r="K37" s="113">
        <f>'第四週明細 '!W28</f>
        <v>885.9</v>
      </c>
      <c r="L37" s="112" t="s">
        <v>9</v>
      </c>
      <c r="M37" s="115">
        <f>'第四週明細 '!W24</f>
        <v>29.5</v>
      </c>
      <c r="N37" s="112" t="s">
        <v>135</v>
      </c>
      <c r="O37" s="113">
        <f>'第四週明細 '!W36</f>
        <v>889.4</v>
      </c>
      <c r="P37" s="112" t="s">
        <v>9</v>
      </c>
      <c r="Q37" s="115">
        <f>'第四週明細 '!W32</f>
        <v>29</v>
      </c>
      <c r="R37" s="127"/>
      <c r="S37" s="121"/>
      <c r="T37" s="120"/>
      <c r="U37" s="128"/>
    </row>
    <row r="38" spans="2:21" s="92" customFormat="1" ht="12.9" customHeight="1" thickBot="1">
      <c r="B38" s="135" t="s">
        <v>43</v>
      </c>
      <c r="C38" s="136">
        <f>'第四週明細 '!W6</f>
        <v>114</v>
      </c>
      <c r="D38" s="130" t="s">
        <v>46</v>
      </c>
      <c r="E38" s="137">
        <f>'第四週明細 '!W10</f>
        <v>35.5</v>
      </c>
      <c r="F38" s="138" t="s">
        <v>7</v>
      </c>
      <c r="G38" s="139">
        <f>'第四週明細 '!W14</f>
        <v>121.5</v>
      </c>
      <c r="H38" s="138" t="s">
        <v>46</v>
      </c>
      <c r="I38" s="139">
        <f>'第四週明細 '!W18</f>
        <v>35.099999999999994</v>
      </c>
      <c r="J38" s="138" t="s">
        <v>7</v>
      </c>
      <c r="K38" s="139">
        <f>'第四週明細 '!W22</f>
        <v>120</v>
      </c>
      <c r="L38" s="138" t="s">
        <v>11</v>
      </c>
      <c r="M38" s="140">
        <f>'第四週明細 '!W26</f>
        <v>35.1</v>
      </c>
      <c r="N38" s="138" t="s">
        <v>7</v>
      </c>
      <c r="O38" s="139">
        <f>'第四週明細 '!W30</f>
        <v>122.5</v>
      </c>
      <c r="P38" s="138" t="s">
        <v>11</v>
      </c>
      <c r="Q38" s="140">
        <f>'第四週明細 '!W34</f>
        <v>34.599999999999994</v>
      </c>
      <c r="R38" s="127"/>
      <c r="S38" s="147"/>
      <c r="T38" s="120"/>
      <c r="U38" s="128"/>
    </row>
    <row r="39" spans="2:21" s="148" customFormat="1" ht="21.6" customHeight="1">
      <c r="B39" s="167" t="s">
        <v>224</v>
      </c>
      <c r="C39" s="168"/>
      <c r="D39" s="168"/>
      <c r="E39" s="169"/>
      <c r="F39" s="170" t="s">
        <v>225</v>
      </c>
      <c r="G39" s="168"/>
      <c r="H39" s="168"/>
      <c r="I39" s="169"/>
      <c r="J39" s="171" t="s">
        <v>226</v>
      </c>
      <c r="K39" s="171"/>
      <c r="L39" s="171"/>
      <c r="M39" s="170"/>
      <c r="N39" s="171" t="s">
        <v>227</v>
      </c>
      <c r="O39" s="171"/>
      <c r="P39" s="171"/>
      <c r="Q39" s="170"/>
      <c r="R39" s="171" t="s">
        <v>228</v>
      </c>
      <c r="S39" s="171"/>
      <c r="T39" s="171"/>
      <c r="U39" s="172"/>
    </row>
    <row r="40" spans="2:21" s="93" customFormat="1" ht="19.05" customHeight="1">
      <c r="B40" s="173" t="s">
        <v>59</v>
      </c>
      <c r="C40" s="174"/>
      <c r="D40" s="174"/>
      <c r="E40" s="174"/>
      <c r="F40" s="153" t="s">
        <v>232</v>
      </c>
      <c r="G40" s="152"/>
      <c r="H40" s="152"/>
      <c r="I40" s="154"/>
      <c r="J40" s="152" t="s">
        <v>59</v>
      </c>
      <c r="K40" s="152"/>
      <c r="L40" s="152"/>
      <c r="M40" s="154"/>
      <c r="N40" s="152" t="s">
        <v>59</v>
      </c>
      <c r="O40" s="152"/>
      <c r="P40" s="152"/>
      <c r="Q40" s="154"/>
      <c r="R40" s="175" t="s">
        <v>87</v>
      </c>
      <c r="S40" s="174"/>
      <c r="T40" s="174"/>
      <c r="U40" s="176"/>
    </row>
    <row r="41" spans="2:21" s="93" customFormat="1" ht="19.05" customHeight="1">
      <c r="B41" s="151" t="s">
        <v>145</v>
      </c>
      <c r="C41" s="152"/>
      <c r="D41" s="152"/>
      <c r="E41" s="152"/>
      <c r="F41" s="163" t="s">
        <v>113</v>
      </c>
      <c r="G41" s="164"/>
      <c r="H41" s="164"/>
      <c r="I41" s="165"/>
      <c r="J41" s="164" t="s">
        <v>265</v>
      </c>
      <c r="K41" s="164"/>
      <c r="L41" s="164"/>
      <c r="M41" s="165"/>
      <c r="N41" s="163" t="s">
        <v>270</v>
      </c>
      <c r="O41" s="164"/>
      <c r="P41" s="164"/>
      <c r="Q41" s="165"/>
      <c r="R41" s="164"/>
      <c r="S41" s="164"/>
      <c r="T41" s="164"/>
      <c r="U41" s="166"/>
    </row>
    <row r="42" spans="2:21" s="93" customFormat="1" ht="19.05" customHeight="1">
      <c r="B42" s="151" t="s">
        <v>142</v>
      </c>
      <c r="C42" s="152"/>
      <c r="D42" s="152"/>
      <c r="E42" s="152"/>
      <c r="F42" s="153" t="s">
        <v>146</v>
      </c>
      <c r="G42" s="152"/>
      <c r="H42" s="152"/>
      <c r="I42" s="154"/>
      <c r="J42" s="164" t="s">
        <v>263</v>
      </c>
      <c r="K42" s="164"/>
      <c r="L42" s="164"/>
      <c r="M42" s="165"/>
      <c r="N42" s="163" t="s">
        <v>205</v>
      </c>
      <c r="O42" s="164"/>
      <c r="P42" s="164"/>
      <c r="Q42" s="165"/>
      <c r="R42" s="152"/>
      <c r="S42" s="152"/>
      <c r="T42" s="152"/>
      <c r="U42" s="155"/>
    </row>
    <row r="43" spans="2:21" s="93" customFormat="1" ht="19.05" customHeight="1">
      <c r="B43" s="151" t="s">
        <v>262</v>
      </c>
      <c r="C43" s="152"/>
      <c r="D43" s="152"/>
      <c r="E43" s="152"/>
      <c r="F43" s="153" t="s">
        <v>150</v>
      </c>
      <c r="G43" s="152"/>
      <c r="H43" s="152"/>
      <c r="I43" s="154"/>
      <c r="J43" s="152" t="s">
        <v>144</v>
      </c>
      <c r="K43" s="152"/>
      <c r="L43" s="152"/>
      <c r="M43" s="154"/>
      <c r="N43" s="153" t="s">
        <v>282</v>
      </c>
      <c r="O43" s="152"/>
      <c r="P43" s="152"/>
      <c r="Q43" s="154"/>
      <c r="R43" s="152"/>
      <c r="S43" s="152"/>
      <c r="T43" s="152"/>
      <c r="U43" s="155"/>
    </row>
    <row r="44" spans="2:21" s="93" customFormat="1" ht="19.05" customHeight="1">
      <c r="B44" s="156" t="s">
        <v>76</v>
      </c>
      <c r="C44" s="157"/>
      <c r="D44" s="157"/>
      <c r="E44" s="157"/>
      <c r="F44" s="158" t="s">
        <v>100</v>
      </c>
      <c r="G44" s="157"/>
      <c r="H44" s="157"/>
      <c r="I44" s="159"/>
      <c r="J44" s="152" t="s">
        <v>76</v>
      </c>
      <c r="K44" s="152"/>
      <c r="L44" s="152"/>
      <c r="M44" s="154"/>
      <c r="N44" s="153" t="s">
        <v>134</v>
      </c>
      <c r="O44" s="152"/>
      <c r="P44" s="152"/>
      <c r="Q44" s="154"/>
      <c r="R44" s="157"/>
      <c r="S44" s="157"/>
      <c r="T44" s="157"/>
      <c r="U44" s="162"/>
    </row>
    <row r="45" spans="2:21" s="93" customFormat="1" ht="19.05" customHeight="1">
      <c r="B45" s="149" t="s">
        <v>192</v>
      </c>
      <c r="C45" s="150"/>
      <c r="D45" s="150"/>
      <c r="E45" s="150"/>
      <c r="F45" s="160" t="s">
        <v>140</v>
      </c>
      <c r="G45" s="150"/>
      <c r="H45" s="150"/>
      <c r="I45" s="161"/>
      <c r="J45" s="150" t="s">
        <v>266</v>
      </c>
      <c r="K45" s="150"/>
      <c r="L45" s="150"/>
      <c r="M45" s="161"/>
      <c r="N45" s="160" t="s">
        <v>264</v>
      </c>
      <c r="O45" s="150"/>
      <c r="P45" s="150"/>
      <c r="Q45" s="161"/>
      <c r="R45" s="152"/>
      <c r="S45" s="152"/>
      <c r="T45" s="152"/>
      <c r="U45" s="155"/>
    </row>
    <row r="46" spans="2:21" s="92" customFormat="1" ht="12.9" customHeight="1">
      <c r="B46" s="133" t="s">
        <v>44</v>
      </c>
      <c r="C46" s="113">
        <f>'第五週明細 '!W12</f>
        <v>857.8</v>
      </c>
      <c r="D46" s="134" t="s">
        <v>45</v>
      </c>
      <c r="E46" s="115">
        <f>'第五週明細 '!W8</f>
        <v>29</v>
      </c>
      <c r="F46" s="112" t="s">
        <v>44</v>
      </c>
      <c r="G46" s="113">
        <f>'第五週明細 '!W20</f>
        <v>872.2</v>
      </c>
      <c r="H46" s="134" t="s">
        <v>45</v>
      </c>
      <c r="I46" s="114">
        <f>'第五週明細 '!W16</f>
        <v>29</v>
      </c>
      <c r="J46" s="142" t="s">
        <v>111</v>
      </c>
      <c r="K46" s="113">
        <f>'第五週明細 '!W28</f>
        <v>887.1</v>
      </c>
      <c r="L46" s="112" t="s">
        <v>9</v>
      </c>
      <c r="M46" s="114">
        <f>'第五週明細 '!W24</f>
        <v>29.5</v>
      </c>
      <c r="N46" s="112" t="s">
        <v>135</v>
      </c>
      <c r="O46" s="113">
        <f>'第五週明細 '!W36</f>
        <v>883</v>
      </c>
      <c r="P46" s="112" t="s">
        <v>9</v>
      </c>
      <c r="Q46" s="114">
        <f>'第五週明細 '!W32</f>
        <v>29</v>
      </c>
      <c r="R46" s="127"/>
      <c r="S46" s="121"/>
      <c r="T46" s="120"/>
      <c r="U46" s="128"/>
    </row>
    <row r="47" spans="2:21" s="92" customFormat="1" ht="12.9" customHeight="1" thickBot="1">
      <c r="B47" s="135" t="s">
        <v>43</v>
      </c>
      <c r="C47" s="136">
        <f>'第五週明細 '!W6</f>
        <v>115.5</v>
      </c>
      <c r="D47" s="130" t="s">
        <v>46</v>
      </c>
      <c r="E47" s="137">
        <f>'第五週明細 '!W10</f>
        <v>33.699999999999996</v>
      </c>
      <c r="F47" s="144" t="s">
        <v>43</v>
      </c>
      <c r="G47" s="136">
        <f>'第五週明細 '!W14</f>
        <v>118.5</v>
      </c>
      <c r="H47" s="130" t="s">
        <v>46</v>
      </c>
      <c r="I47" s="136">
        <f>'第五週明細 '!W18</f>
        <v>34.299999999999997</v>
      </c>
      <c r="J47" s="143" t="s">
        <v>7</v>
      </c>
      <c r="K47" s="117">
        <f>'第五週明細 '!W22</f>
        <v>120.5</v>
      </c>
      <c r="L47" s="116" t="s">
        <v>11</v>
      </c>
      <c r="M47" s="117">
        <f>'第五週明細 '!W26</f>
        <v>34.9</v>
      </c>
      <c r="N47" s="116" t="s">
        <v>7</v>
      </c>
      <c r="O47" s="117">
        <f>'第五週明細 '!W30</f>
        <v>121</v>
      </c>
      <c r="P47" s="116" t="s">
        <v>11</v>
      </c>
      <c r="Q47" s="117">
        <f>'第五週明細 '!W34</f>
        <v>34.499999999999993</v>
      </c>
      <c r="R47" s="130"/>
      <c r="S47" s="123"/>
      <c r="T47" s="122"/>
      <c r="U47" s="131"/>
    </row>
    <row r="48" spans="2:21" ht="16.2" customHeight="1">
      <c r="B48" s="83" t="s">
        <v>91</v>
      </c>
      <c r="F48" s="83" t="s">
        <v>92</v>
      </c>
      <c r="J48" s="83" t="s">
        <v>93</v>
      </c>
    </row>
  </sheetData>
  <mergeCells count="150">
    <mergeCell ref="R3:U3"/>
    <mergeCell ref="R6:U6"/>
    <mergeCell ref="B2:F2"/>
    <mergeCell ref="J2:M2"/>
    <mergeCell ref="N2:P2"/>
    <mergeCell ref="R9:U9"/>
    <mergeCell ref="B3:Q11"/>
    <mergeCell ref="R4:U5"/>
    <mergeCell ref="B12:E12"/>
    <mergeCell ref="F12:I12"/>
    <mergeCell ref="J12:M12"/>
    <mergeCell ref="N12:Q12"/>
    <mergeCell ref="R12:U12"/>
    <mergeCell ref="R7:U7"/>
    <mergeCell ref="R8:U8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8:E18"/>
    <mergeCell ref="F18:I18"/>
    <mergeCell ref="J18:M18"/>
    <mergeCell ref="N18:Q18"/>
    <mergeCell ref="R18:U18"/>
    <mergeCell ref="B21:E21"/>
    <mergeCell ref="F21:I21"/>
    <mergeCell ref="J21:M21"/>
    <mergeCell ref="N21:Q21"/>
    <mergeCell ref="R21:U21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7:E27"/>
    <mergeCell ref="F27:I27"/>
    <mergeCell ref="J27:M27"/>
    <mergeCell ref="N27:Q27"/>
    <mergeCell ref="R27:U27"/>
    <mergeCell ref="B30:E30"/>
    <mergeCell ref="F30:I30"/>
    <mergeCell ref="J30:M30"/>
    <mergeCell ref="N30:Q30"/>
    <mergeCell ref="R30:U30"/>
    <mergeCell ref="B31:E31"/>
    <mergeCell ref="F31:I31"/>
    <mergeCell ref="J31:M31"/>
    <mergeCell ref="R31:U31"/>
    <mergeCell ref="N31:Q31"/>
    <mergeCell ref="B32:E32"/>
    <mergeCell ref="F32:I32"/>
    <mergeCell ref="J32:M32"/>
    <mergeCell ref="R32:U32"/>
    <mergeCell ref="B33:E33"/>
    <mergeCell ref="F33:I33"/>
    <mergeCell ref="J33:M33"/>
    <mergeCell ref="R33:U33"/>
    <mergeCell ref="N32:Q32"/>
    <mergeCell ref="N33:Q33"/>
    <mergeCell ref="B36:E36"/>
    <mergeCell ref="F36:I36"/>
    <mergeCell ref="J36:M36"/>
    <mergeCell ref="R36:U36"/>
    <mergeCell ref="B34:E34"/>
    <mergeCell ref="F34:I34"/>
    <mergeCell ref="J34:M34"/>
    <mergeCell ref="R34:U34"/>
    <mergeCell ref="B35:E35"/>
    <mergeCell ref="F35:I35"/>
    <mergeCell ref="J35:M35"/>
    <mergeCell ref="R35:U35"/>
    <mergeCell ref="N36:Q36"/>
    <mergeCell ref="N34:Q34"/>
    <mergeCell ref="N35:Q35"/>
    <mergeCell ref="B39:E39"/>
    <mergeCell ref="F39:I39"/>
    <mergeCell ref="J39:M39"/>
    <mergeCell ref="R39:U39"/>
    <mergeCell ref="B40:E40"/>
    <mergeCell ref="F40:I40"/>
    <mergeCell ref="J40:M40"/>
    <mergeCell ref="R40:U40"/>
    <mergeCell ref="N39:Q39"/>
    <mergeCell ref="N40:Q40"/>
    <mergeCell ref="B41:E41"/>
    <mergeCell ref="F41:I41"/>
    <mergeCell ref="J41:M41"/>
    <mergeCell ref="R41:U41"/>
    <mergeCell ref="B42:E42"/>
    <mergeCell ref="F42:I42"/>
    <mergeCell ref="J42:M42"/>
    <mergeCell ref="R42:U42"/>
    <mergeCell ref="N41:Q41"/>
    <mergeCell ref="N42:Q42"/>
    <mergeCell ref="B45:E45"/>
    <mergeCell ref="B43:E43"/>
    <mergeCell ref="F43:I43"/>
    <mergeCell ref="J43:M43"/>
    <mergeCell ref="R43:U43"/>
    <mergeCell ref="B44:E44"/>
    <mergeCell ref="F44:I44"/>
    <mergeCell ref="F45:I45"/>
    <mergeCell ref="J44:M44"/>
    <mergeCell ref="J45:M45"/>
    <mergeCell ref="R44:U44"/>
    <mergeCell ref="R45:U45"/>
    <mergeCell ref="N43:Q43"/>
    <mergeCell ref="N44:Q44"/>
    <mergeCell ref="N45:Q45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A31" zoomScale="75" zoomScaleNormal="75" workbookViewId="0">
      <selection activeCell="J6" sqref="J6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>
      <c r="B1" s="231" t="s">
        <v>295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3"/>
      <c r="AB1" s="5"/>
    </row>
    <row r="2" spans="2:34" s="4" customFormat="1" ht="9.75" customHeight="1">
      <c r="B2" s="232"/>
      <c r="C2" s="233"/>
      <c r="D2" s="233"/>
      <c r="E2" s="233"/>
      <c r="F2" s="233"/>
      <c r="G2" s="233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>
      <c r="B3" s="80" t="s">
        <v>42</v>
      </c>
      <c r="C3" s="9"/>
      <c r="D3" s="10"/>
      <c r="E3" s="10"/>
      <c r="F3" s="234" t="s">
        <v>110</v>
      </c>
      <c r="G3" s="234"/>
      <c r="H3" s="234"/>
      <c r="I3" s="234"/>
      <c r="J3" s="234"/>
      <c r="K3" s="234"/>
      <c r="L3" s="234"/>
      <c r="M3" s="234"/>
      <c r="N3" s="234"/>
      <c r="O3" s="234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2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>
      <c r="B5" s="30"/>
      <c r="C5" s="226"/>
      <c r="D5" s="31"/>
      <c r="E5" s="31"/>
      <c r="F5" s="1" t="s">
        <v>16</v>
      </c>
      <c r="G5" s="91"/>
      <c r="H5" s="31"/>
      <c r="I5" s="1" t="s">
        <v>16</v>
      </c>
      <c r="J5" s="31"/>
      <c r="K5" s="31"/>
      <c r="L5" s="1" t="s">
        <v>16</v>
      </c>
      <c r="M5" s="31"/>
      <c r="N5" s="31"/>
      <c r="O5" s="1" t="s">
        <v>16</v>
      </c>
      <c r="P5" s="31"/>
      <c r="Q5" s="31"/>
      <c r="R5" s="1" t="s">
        <v>16</v>
      </c>
      <c r="S5" s="31"/>
      <c r="T5" s="31"/>
      <c r="U5" s="1" t="s">
        <v>16</v>
      </c>
      <c r="V5" s="228"/>
      <c r="W5" s="32" t="s">
        <v>43</v>
      </c>
      <c r="X5" s="33" t="s">
        <v>19</v>
      </c>
      <c r="Y5" s="34">
        <v>0</v>
      </c>
      <c r="Z5" s="15"/>
      <c r="AA5" s="15"/>
      <c r="AB5" s="16"/>
      <c r="AC5" s="15"/>
      <c r="AD5" s="15"/>
      <c r="AE5" s="15"/>
      <c r="AF5" s="15"/>
      <c r="AG5" s="77"/>
    </row>
    <row r="6" spans="2:34" ht="27.9" customHeight="1">
      <c r="B6" s="36" t="s">
        <v>8</v>
      </c>
      <c r="C6" s="226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29"/>
      <c r="W6" s="89">
        <v>0</v>
      </c>
      <c r="X6" s="37" t="s">
        <v>24</v>
      </c>
      <c r="Y6" s="38">
        <v>0</v>
      </c>
      <c r="Z6" s="14"/>
      <c r="AA6" s="16"/>
      <c r="AC6" s="16"/>
      <c r="AD6" s="16"/>
      <c r="AE6" s="16"/>
      <c r="AF6" s="16"/>
      <c r="AG6" s="77"/>
    </row>
    <row r="7" spans="2:34" ht="27.9" customHeight="1">
      <c r="B7" s="36"/>
      <c r="C7" s="22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29"/>
      <c r="W7" s="39" t="s">
        <v>45</v>
      </c>
      <c r="X7" s="40" t="s">
        <v>26</v>
      </c>
      <c r="Y7" s="38">
        <v>0</v>
      </c>
      <c r="AA7" s="41"/>
      <c r="AC7" s="42"/>
      <c r="AD7" s="16"/>
      <c r="AE7" s="16"/>
      <c r="AF7" s="43"/>
      <c r="AG7" s="77"/>
    </row>
    <row r="8" spans="2:34" ht="27.9" customHeight="1">
      <c r="B8" s="36" t="s">
        <v>10</v>
      </c>
      <c r="C8" s="226"/>
      <c r="D8" s="2"/>
      <c r="E8" s="2"/>
      <c r="F8" s="2"/>
      <c r="G8" s="2"/>
      <c r="H8" s="44"/>
      <c r="I8" s="2"/>
      <c r="J8" s="2"/>
      <c r="K8" s="2"/>
      <c r="L8" s="2"/>
      <c r="M8" s="2"/>
      <c r="N8" s="44"/>
      <c r="O8" s="2"/>
      <c r="P8" s="2"/>
      <c r="Q8" s="44"/>
      <c r="R8" s="2"/>
      <c r="S8" s="2"/>
      <c r="T8" s="2"/>
      <c r="U8" s="2"/>
      <c r="V8" s="229"/>
      <c r="W8" s="87">
        <f>Y5*0+Y6*5+Y7*0+Y8*5+Y9*0+Y10*4</f>
        <v>0</v>
      </c>
      <c r="X8" s="40" t="s">
        <v>29</v>
      </c>
      <c r="Y8" s="38">
        <v>0</v>
      </c>
      <c r="Z8" s="14"/>
      <c r="AC8" s="16"/>
      <c r="AD8" s="16"/>
      <c r="AE8" s="16"/>
      <c r="AF8" s="16"/>
      <c r="AG8" s="77"/>
      <c r="AH8"/>
    </row>
    <row r="9" spans="2:34" ht="27.9" customHeight="1">
      <c r="B9" s="227" t="s">
        <v>36</v>
      </c>
      <c r="C9" s="226"/>
      <c r="D9" s="2"/>
      <c r="E9" s="2"/>
      <c r="F9" s="2"/>
      <c r="G9" s="2"/>
      <c r="H9" s="44"/>
      <c r="I9" s="2"/>
      <c r="J9" s="2"/>
      <c r="K9" s="44"/>
      <c r="L9" s="2"/>
      <c r="M9" s="2"/>
      <c r="N9" s="44"/>
      <c r="O9" s="2"/>
      <c r="P9" s="2"/>
      <c r="Q9" s="44"/>
      <c r="R9" s="2"/>
      <c r="S9" s="2"/>
      <c r="T9" s="2"/>
      <c r="U9" s="2"/>
      <c r="V9" s="229"/>
      <c r="W9" s="39" t="s">
        <v>46</v>
      </c>
      <c r="X9" s="40" t="s">
        <v>32</v>
      </c>
      <c r="Y9" s="38">
        <v>0</v>
      </c>
      <c r="AC9" s="16"/>
      <c r="AD9" s="16"/>
      <c r="AE9" s="16"/>
      <c r="AF9" s="16"/>
      <c r="AG9" s="75"/>
      <c r="AH9"/>
    </row>
    <row r="10" spans="2:34" ht="27.9" customHeight="1">
      <c r="B10" s="227"/>
      <c r="C10" s="226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229"/>
      <c r="W10" s="87">
        <f>Y5*2+Y6*7+Y7*1+Y8*0+Y9*0+Y10*8</f>
        <v>0</v>
      </c>
      <c r="X10" s="79" t="s">
        <v>41</v>
      </c>
      <c r="Y10" s="45">
        <v>0</v>
      </c>
      <c r="Z10" s="14"/>
      <c r="AG10" s="89"/>
    </row>
    <row r="11" spans="2:34" ht="27.9" customHeight="1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29"/>
      <c r="W11" s="39" t="s">
        <v>12</v>
      </c>
      <c r="X11" s="48"/>
      <c r="Y11" s="38"/>
      <c r="AG11" s="75"/>
    </row>
    <row r="12" spans="2:34" ht="27.9" customHeight="1">
      <c r="B12" s="49"/>
      <c r="C12" s="50"/>
      <c r="D12" s="2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30"/>
      <c r="W12" s="88">
        <f>W6*4+W10*4+W8*9</f>
        <v>0</v>
      </c>
      <c r="X12" s="52"/>
      <c r="Y12" s="53"/>
      <c r="Z12" s="14"/>
      <c r="AC12" s="51"/>
      <c r="AD12" s="51"/>
      <c r="AE12" s="51"/>
      <c r="AG12" s="90"/>
    </row>
    <row r="13" spans="2:34" s="35" customFormat="1" ht="27.9" customHeight="1">
      <c r="B13" s="30"/>
      <c r="C13" s="226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228"/>
      <c r="W13" s="32" t="s">
        <v>43</v>
      </c>
      <c r="X13" s="33" t="s">
        <v>19</v>
      </c>
      <c r="Y13" s="34">
        <v>0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4" ht="27.9" customHeight="1">
      <c r="B14" s="36" t="s">
        <v>8</v>
      </c>
      <c r="C14" s="22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68"/>
      <c r="T14" s="2"/>
      <c r="U14" s="2"/>
      <c r="V14" s="229"/>
      <c r="W14" s="89">
        <v>0</v>
      </c>
      <c r="X14" s="37" t="s">
        <v>24</v>
      </c>
      <c r="Y14" s="38">
        <v>0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9"/>
    </row>
    <row r="15" spans="2:34" ht="27.9" customHeight="1">
      <c r="B15" s="36"/>
      <c r="C15" s="226"/>
      <c r="D15" s="86"/>
      <c r="E15" s="4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29"/>
      <c r="W15" s="39" t="s">
        <v>45</v>
      </c>
      <c r="X15" s="40" t="s">
        <v>26</v>
      </c>
      <c r="Y15" s="38">
        <v>0</v>
      </c>
      <c r="AA15" s="41" t="s">
        <v>27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28</v>
      </c>
      <c r="AF15" s="43">
        <f>AC15*4+AD15*9</f>
        <v>153.30000000000001</v>
      </c>
      <c r="AG15" s="75"/>
    </row>
    <row r="16" spans="2:34" ht="27.9" customHeight="1">
      <c r="B16" s="36" t="s">
        <v>10</v>
      </c>
      <c r="C16" s="226"/>
      <c r="D16" s="86"/>
      <c r="E16" s="44"/>
      <c r="F16" s="2"/>
      <c r="G16" s="2"/>
      <c r="H16" s="44"/>
      <c r="I16" s="2"/>
      <c r="J16" s="2"/>
      <c r="K16" s="44"/>
      <c r="L16" s="2"/>
      <c r="M16" s="2"/>
      <c r="N16" s="84"/>
      <c r="O16" s="2"/>
      <c r="P16" s="2"/>
      <c r="Q16" s="44"/>
      <c r="R16" s="2"/>
      <c r="S16" s="2"/>
      <c r="T16" s="2"/>
      <c r="U16" s="2"/>
      <c r="V16" s="229"/>
      <c r="W16" s="87">
        <f>Y13*0+Y14*5+Y15*0+Y16*5+Y17*0+Y18*4</f>
        <v>0</v>
      </c>
      <c r="X16" s="40" t="s">
        <v>29</v>
      </c>
      <c r="Y16" s="38">
        <v>0</v>
      </c>
      <c r="Z16" s="14"/>
      <c r="AA16" s="15" t="s">
        <v>30</v>
      </c>
      <c r="AB16" s="16">
        <v>1.8</v>
      </c>
      <c r="AC16" s="16">
        <f>AB16*1</f>
        <v>1.8</v>
      </c>
      <c r="AD16" s="16" t="s">
        <v>28</v>
      </c>
      <c r="AE16" s="16">
        <f>AB16*5</f>
        <v>9</v>
      </c>
      <c r="AF16" s="16">
        <f>AC16*4+AE16*4</f>
        <v>43.2</v>
      </c>
      <c r="AG16" s="89"/>
    </row>
    <row r="17" spans="2:33" ht="27.9" customHeight="1">
      <c r="B17" s="227" t="s">
        <v>37</v>
      </c>
      <c r="C17" s="226"/>
      <c r="D17" s="86"/>
      <c r="E17" s="44"/>
      <c r="F17" s="2"/>
      <c r="G17" s="2"/>
      <c r="H17" s="44"/>
      <c r="I17" s="2"/>
      <c r="J17" s="2"/>
      <c r="K17" s="44"/>
      <c r="L17" s="2"/>
      <c r="M17" s="2"/>
      <c r="N17" s="2"/>
      <c r="O17" s="2"/>
      <c r="P17" s="2"/>
      <c r="Q17" s="44"/>
      <c r="R17" s="2"/>
      <c r="S17" s="2"/>
      <c r="T17" s="84"/>
      <c r="U17" s="2"/>
      <c r="V17" s="229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5"/>
    </row>
    <row r="18" spans="2:33" ht="27.9" customHeight="1">
      <c r="B18" s="227"/>
      <c r="C18" s="226"/>
      <c r="D18" s="86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229"/>
      <c r="W18" s="87">
        <f>Y13*2+Y14*7+Y15*1+Y16*0+Y17*0+Y18*8</f>
        <v>0</v>
      </c>
      <c r="X18" s="79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89"/>
    </row>
    <row r="19" spans="2:33" ht="27.9" customHeight="1">
      <c r="B19" s="46" t="s">
        <v>35</v>
      </c>
      <c r="C19" s="47"/>
      <c r="D19" s="86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29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5"/>
    </row>
    <row r="20" spans="2:33" ht="27.9" customHeight="1">
      <c r="B20" s="49"/>
      <c r="C20" s="50"/>
      <c r="D20" s="86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30"/>
      <c r="W20" s="88">
        <f>W14*4+W18*4+W16*9</f>
        <v>0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90"/>
    </row>
    <row r="21" spans="2:33" s="35" customFormat="1" ht="27.9" customHeight="1">
      <c r="B21" s="30"/>
      <c r="C21" s="226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28"/>
      <c r="W21" s="32" t="s">
        <v>43</v>
      </c>
      <c r="X21" s="33" t="s">
        <v>19</v>
      </c>
      <c r="Y21" s="34">
        <v>0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226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29"/>
      <c r="W22" s="89">
        <v>0</v>
      </c>
      <c r="X22" s="37" t="s">
        <v>24</v>
      </c>
      <c r="Y22" s="38">
        <v>0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9"/>
    </row>
    <row r="23" spans="2:33" s="56" customFormat="1" ht="27.9" customHeight="1">
      <c r="B23" s="36"/>
      <c r="C23" s="226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29"/>
      <c r="W23" s="39" t="s">
        <v>45</v>
      </c>
      <c r="X23" s="40" t="s">
        <v>26</v>
      </c>
      <c r="Y23" s="38">
        <v>0</v>
      </c>
      <c r="AA23" s="57" t="s">
        <v>27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28</v>
      </c>
      <c r="AF23" s="59">
        <f>AC23*4+AD23*9</f>
        <v>160.60000000000002</v>
      </c>
      <c r="AG23" s="75"/>
    </row>
    <row r="24" spans="2:33" s="56" customFormat="1" ht="27.9" customHeight="1">
      <c r="B24" s="36" t="s">
        <v>10</v>
      </c>
      <c r="C24" s="226"/>
      <c r="D24" s="2"/>
      <c r="E24" s="2"/>
      <c r="F24" s="2"/>
      <c r="G24" s="2"/>
      <c r="H24" s="44"/>
      <c r="I24" s="2"/>
      <c r="J24" s="2"/>
      <c r="K24" s="2"/>
      <c r="L24" s="2"/>
      <c r="M24" s="2"/>
      <c r="N24" s="84"/>
      <c r="O24" s="2"/>
      <c r="P24" s="2"/>
      <c r="Q24" s="44"/>
      <c r="R24" s="2"/>
      <c r="S24" s="2"/>
      <c r="T24" s="84"/>
      <c r="U24" s="2"/>
      <c r="V24" s="229"/>
      <c r="W24" s="87">
        <f>Y21*0+Y22*5+Y23*0+Y24*5+Y25*0+Y26*4</f>
        <v>0</v>
      </c>
      <c r="X24" s="40" t="s">
        <v>29</v>
      </c>
      <c r="Y24" s="38">
        <v>0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9"/>
    </row>
    <row r="25" spans="2:33" s="56" customFormat="1" ht="27.9" customHeight="1">
      <c r="B25" s="227" t="s">
        <v>38</v>
      </c>
      <c r="C25" s="226"/>
      <c r="D25" s="2"/>
      <c r="E25" s="2"/>
      <c r="F25" s="2"/>
      <c r="G25" s="2"/>
      <c r="H25" s="44"/>
      <c r="I25" s="2"/>
      <c r="J25" s="2"/>
      <c r="K25" s="44"/>
      <c r="L25" s="2"/>
      <c r="M25" s="2"/>
      <c r="N25" s="44"/>
      <c r="O25" s="2"/>
      <c r="P25" s="2"/>
      <c r="Q25" s="44"/>
      <c r="R25" s="2"/>
      <c r="S25" s="2"/>
      <c r="T25" s="84"/>
      <c r="U25" s="2"/>
      <c r="V25" s="229"/>
      <c r="W25" s="39" t="s">
        <v>46</v>
      </c>
      <c r="X25" s="40" t="s">
        <v>32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5"/>
    </row>
    <row r="26" spans="2:33" s="56" customFormat="1" ht="27.9" customHeight="1">
      <c r="B26" s="227"/>
      <c r="C26" s="226"/>
      <c r="D26" s="2"/>
      <c r="E26" s="2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29"/>
      <c r="W26" s="87">
        <f>Y21*2+Y22*7+Y23*1+Y24*0+Y25*0+Y26*8</f>
        <v>0</v>
      </c>
      <c r="X26" s="79" t="s">
        <v>41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9"/>
    </row>
    <row r="27" spans="2:33" s="56" customFormat="1" ht="27.9" customHeight="1">
      <c r="B27" s="62" t="s">
        <v>35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29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5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30"/>
      <c r="W28" s="88">
        <f>W22*4+W26*4+W24*9</f>
        <v>0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90"/>
    </row>
    <row r="29" spans="2:33" s="35" customFormat="1" ht="27.9" customHeight="1">
      <c r="B29" s="30">
        <v>5</v>
      </c>
      <c r="C29" s="226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228"/>
      <c r="W29" s="32" t="s">
        <v>7</v>
      </c>
      <c r="X29" s="33" t="s">
        <v>178</v>
      </c>
      <c r="Y29" s="34">
        <v>0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226"/>
      <c r="D30" s="2"/>
      <c r="E30" s="2"/>
      <c r="F30" s="2"/>
      <c r="G30" s="56"/>
      <c r="H30" s="97"/>
      <c r="I30" s="96"/>
      <c r="J30" s="2"/>
      <c r="K30" s="2"/>
      <c r="L30" s="2"/>
      <c r="M30" s="94"/>
      <c r="N30" s="94"/>
      <c r="O30" s="94"/>
      <c r="P30" s="2"/>
      <c r="Q30" s="2"/>
      <c r="R30" s="2"/>
      <c r="S30" s="2"/>
      <c r="T30" s="2"/>
      <c r="U30" s="2"/>
      <c r="V30" s="229"/>
      <c r="W30" s="89">
        <v>0</v>
      </c>
      <c r="X30" s="37" t="s">
        <v>181</v>
      </c>
      <c r="Y30" s="38">
        <v>0</v>
      </c>
      <c r="Z30" s="14"/>
      <c r="AA30" s="16" t="s">
        <v>25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9"/>
    </row>
    <row r="31" spans="2:33" ht="27.9" customHeight="1">
      <c r="B31" s="36">
        <v>1</v>
      </c>
      <c r="C31" s="226"/>
      <c r="D31" s="2"/>
      <c r="E31" s="2"/>
      <c r="F31" s="2"/>
      <c r="G31" s="2"/>
      <c r="H31" s="2"/>
      <c r="I31" s="2"/>
      <c r="J31" s="2"/>
      <c r="K31" s="2"/>
      <c r="L31" s="2"/>
      <c r="M31" s="94"/>
      <c r="N31" s="94"/>
      <c r="O31" s="94"/>
      <c r="P31" s="2"/>
      <c r="Q31" s="2"/>
      <c r="R31" s="2"/>
      <c r="S31" s="2"/>
      <c r="T31" s="2"/>
      <c r="U31" s="2"/>
      <c r="V31" s="229"/>
      <c r="W31" s="39" t="s">
        <v>9</v>
      </c>
      <c r="X31" s="40" t="s">
        <v>183</v>
      </c>
      <c r="Y31" s="38">
        <v>0</v>
      </c>
      <c r="AA31" s="41" t="s">
        <v>27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28</v>
      </c>
      <c r="AF31" s="43">
        <f>AC31*4+AD31*9</f>
        <v>153.30000000000001</v>
      </c>
      <c r="AG31" s="75"/>
    </row>
    <row r="32" spans="2:33" ht="27.9" customHeight="1">
      <c r="B32" s="36" t="s">
        <v>10</v>
      </c>
      <c r="C32" s="226"/>
      <c r="D32" s="86"/>
      <c r="E32" s="44"/>
      <c r="F32" s="2"/>
      <c r="G32" s="2"/>
      <c r="H32" s="44"/>
      <c r="I32" s="2"/>
      <c r="J32" s="2"/>
      <c r="K32" s="84"/>
      <c r="L32" s="2"/>
      <c r="M32" s="2"/>
      <c r="N32" s="84"/>
      <c r="O32" s="2"/>
      <c r="P32" s="2"/>
      <c r="Q32" s="44"/>
      <c r="R32" s="2"/>
      <c r="S32" s="2"/>
      <c r="T32" s="2"/>
      <c r="U32" s="2"/>
      <c r="V32" s="229"/>
      <c r="W32" s="87">
        <v>0</v>
      </c>
      <c r="X32" s="40" t="s">
        <v>184</v>
      </c>
      <c r="Y32" s="38">
        <v>0</v>
      </c>
      <c r="Z32" s="14"/>
      <c r="AA32" s="15" t="s">
        <v>30</v>
      </c>
      <c r="AB32" s="16">
        <v>1.5</v>
      </c>
      <c r="AC32" s="16">
        <f>AB32*1</f>
        <v>1.5</v>
      </c>
      <c r="AD32" s="16" t="s">
        <v>28</v>
      </c>
      <c r="AE32" s="16">
        <f>AB32*5</f>
        <v>7.5</v>
      </c>
      <c r="AF32" s="16">
        <f>AC32*4+AE32*4</f>
        <v>36</v>
      </c>
      <c r="AG32" s="89"/>
    </row>
    <row r="33" spans="2:33" ht="27.9" customHeight="1">
      <c r="B33" s="227" t="s">
        <v>39</v>
      </c>
      <c r="C33" s="226"/>
      <c r="D33" s="86"/>
      <c r="E33" s="44"/>
      <c r="F33" s="2"/>
      <c r="G33" s="2"/>
      <c r="H33" s="44"/>
      <c r="I33" s="2"/>
      <c r="J33" s="2"/>
      <c r="K33" s="86"/>
      <c r="L33" s="2"/>
      <c r="M33" s="2"/>
      <c r="N33" s="44"/>
      <c r="O33" s="2"/>
      <c r="P33" s="2"/>
      <c r="Q33" s="44"/>
      <c r="R33" s="2"/>
      <c r="S33" s="2"/>
      <c r="T33" s="84"/>
      <c r="U33" s="2"/>
      <c r="V33" s="229"/>
      <c r="W33" s="39" t="s">
        <v>11</v>
      </c>
      <c r="X33" s="40" t="s">
        <v>185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5"/>
    </row>
    <row r="34" spans="2:33" ht="27.9" customHeight="1">
      <c r="B34" s="227"/>
      <c r="C34" s="226"/>
      <c r="D34" s="2"/>
      <c r="E34" s="2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29"/>
      <c r="W34" s="87">
        <v>0</v>
      </c>
      <c r="X34" s="79" t="s">
        <v>186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  <c r="AG34" s="89"/>
    </row>
    <row r="35" spans="2:33" ht="27.9" customHeight="1">
      <c r="B35" s="46" t="s">
        <v>35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86"/>
      <c r="U35" s="2"/>
      <c r="V35" s="229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30"/>
      <c r="W36" s="88">
        <v>869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90"/>
    </row>
    <row r="37" spans="2:33" s="35" customFormat="1" ht="27.9" customHeight="1">
      <c r="B37" s="30">
        <v>5</v>
      </c>
      <c r="C37" s="226"/>
      <c r="D37" s="31" t="str">
        <f>'115.5月菜單'!R4</f>
        <v>勞動節 放假一天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28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</row>
    <row r="38" spans="2:33" ht="27.9" customHeight="1">
      <c r="B38" s="36" t="s">
        <v>8</v>
      </c>
      <c r="C38" s="226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29"/>
      <c r="W38" s="89"/>
      <c r="X38" s="37"/>
      <c r="Y38" s="38"/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>
      <c r="B39" s="36">
        <v>1</v>
      </c>
      <c r="C39" s="226"/>
      <c r="D39" s="2"/>
      <c r="E39" s="2"/>
      <c r="F39" s="2"/>
      <c r="G39" s="2"/>
      <c r="H39" s="2"/>
      <c r="I39" s="2"/>
      <c r="J39" s="2"/>
      <c r="K39" s="2"/>
      <c r="L39" s="2"/>
      <c r="M39" s="2"/>
      <c r="N39" s="84"/>
      <c r="O39" s="2"/>
      <c r="P39" s="2"/>
      <c r="Q39" s="2"/>
      <c r="R39" s="2"/>
      <c r="S39" s="2"/>
      <c r="T39" s="2"/>
      <c r="U39" s="2"/>
      <c r="V39" s="229"/>
      <c r="W39" s="39"/>
      <c r="X39" s="40"/>
      <c r="Y39" s="38"/>
      <c r="AA39" s="41" t="s">
        <v>27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28</v>
      </c>
      <c r="AF39" s="43">
        <f>AC39*4+AD39*9</f>
        <v>160.60000000000002</v>
      </c>
    </row>
    <row r="40" spans="2:33" ht="27.9" customHeight="1">
      <c r="B40" s="36" t="s">
        <v>10</v>
      </c>
      <c r="C40" s="226"/>
      <c r="D40" s="2"/>
      <c r="E40" s="2"/>
      <c r="F40" s="2"/>
      <c r="G40" s="2"/>
      <c r="H40" s="4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29"/>
      <c r="W40" s="87"/>
      <c r="X40" s="40"/>
      <c r="Y40" s="38"/>
      <c r="Z40" s="14"/>
      <c r="AA40" s="15" t="s">
        <v>30</v>
      </c>
      <c r="AB40" s="16">
        <v>1.7</v>
      </c>
      <c r="AC40" s="16">
        <f>AB40*1</f>
        <v>1.7</v>
      </c>
      <c r="AD40" s="16" t="s">
        <v>28</v>
      </c>
      <c r="AE40" s="16">
        <f>AB40*5</f>
        <v>8.5</v>
      </c>
      <c r="AF40" s="16">
        <f>AC40*4+AE40*4</f>
        <v>40.799999999999997</v>
      </c>
    </row>
    <row r="41" spans="2:33" ht="27.9" customHeight="1">
      <c r="B41" s="227" t="s">
        <v>31</v>
      </c>
      <c r="C41" s="226"/>
      <c r="D41" s="2"/>
      <c r="E41" s="2"/>
      <c r="F41" s="2"/>
      <c r="G41" s="2"/>
      <c r="H41" s="44"/>
      <c r="I41" s="2"/>
      <c r="J41" s="2"/>
      <c r="K41" s="44"/>
      <c r="L41" s="2"/>
      <c r="M41" s="2"/>
      <c r="N41" s="2"/>
      <c r="O41" s="2"/>
      <c r="P41" s="2"/>
      <c r="Q41" s="2"/>
      <c r="R41" s="2"/>
      <c r="S41" s="2"/>
      <c r="T41" s="2"/>
      <c r="U41" s="2"/>
      <c r="V41" s="229"/>
      <c r="W41" s="39"/>
      <c r="X41" s="40"/>
      <c r="Y41" s="38"/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5"/>
    </row>
    <row r="42" spans="2:33" ht="27.9" customHeight="1">
      <c r="B42" s="227"/>
      <c r="C42" s="226"/>
      <c r="D42" s="44"/>
      <c r="E42" s="44"/>
      <c r="F42" s="2"/>
      <c r="G42" s="2"/>
      <c r="H42" s="44"/>
      <c r="I42" s="2"/>
      <c r="J42" s="2"/>
      <c r="K42" s="44"/>
      <c r="L42" s="2"/>
      <c r="M42" s="2"/>
      <c r="N42" s="84"/>
      <c r="O42" s="2"/>
      <c r="P42" s="2"/>
      <c r="Q42" s="44"/>
      <c r="R42" s="2"/>
      <c r="S42" s="2"/>
      <c r="T42" s="44"/>
      <c r="U42" s="2"/>
      <c r="V42" s="229"/>
      <c r="W42" s="87"/>
      <c r="X42" s="79"/>
      <c r="Y42" s="45"/>
      <c r="Z42" s="14"/>
      <c r="AA42" s="15" t="s">
        <v>34</v>
      </c>
      <c r="AE42" s="15">
        <f>AB42*15</f>
        <v>0</v>
      </c>
      <c r="AG42" s="89"/>
    </row>
    <row r="43" spans="2:33" ht="27.9" customHeight="1">
      <c r="B43" s="46" t="s">
        <v>35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29"/>
      <c r="W43" s="39"/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5"/>
    </row>
    <row r="44" spans="2:33" ht="27.9" customHeight="1" thickBot="1">
      <c r="B44" s="6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30"/>
      <c r="W44" s="88"/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90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73"/>
      <c r="AB45" s="55"/>
    </row>
    <row r="46" spans="2:33">
      <c r="B46" s="55"/>
      <c r="C46" s="60"/>
      <c r="D46" s="224"/>
      <c r="E46" s="224"/>
      <c r="F46" s="224"/>
      <c r="G46" s="224"/>
      <c r="H46" s="74"/>
      <c r="K46" s="74"/>
      <c r="N46" s="74"/>
      <c r="Q46" s="74"/>
      <c r="T46" s="74"/>
    </row>
  </sheetData>
  <mergeCells count="20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O3"/>
    <mergeCell ref="D46:G46"/>
    <mergeCell ref="J45:Y45"/>
    <mergeCell ref="C29:C34"/>
    <mergeCell ref="B33:B34"/>
    <mergeCell ref="C37:C42"/>
    <mergeCell ref="V37:V44"/>
    <mergeCell ref="B41:B42"/>
    <mergeCell ref="V29:V3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24" zoomScale="75" zoomScaleNormal="75" workbookViewId="0">
      <selection activeCell="J31" sqref="J31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31" t="s">
        <v>294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3"/>
      <c r="AB1" s="5"/>
    </row>
    <row r="2" spans="2:33" s="4" customFormat="1" ht="13.5" customHeight="1">
      <c r="B2" s="232"/>
      <c r="C2" s="233"/>
      <c r="D2" s="233"/>
      <c r="E2" s="233"/>
      <c r="F2" s="233"/>
      <c r="G2" s="233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42</v>
      </c>
      <c r="C3" s="9"/>
      <c r="D3" s="10"/>
      <c r="E3" s="10"/>
      <c r="F3" s="234" t="s">
        <v>110</v>
      </c>
      <c r="G3" s="234"/>
      <c r="H3" s="234"/>
      <c r="I3" s="234"/>
      <c r="J3" s="234"/>
      <c r="K3" s="234"/>
      <c r="L3" s="234"/>
      <c r="M3" s="234"/>
      <c r="N3" s="234"/>
      <c r="O3" s="234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2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5</v>
      </c>
      <c r="C5" s="226"/>
      <c r="D5" s="31" t="str">
        <f>'115.5月菜單'!B13</f>
        <v>香Q米飯</v>
      </c>
      <c r="E5" s="31" t="s">
        <v>15</v>
      </c>
      <c r="F5" s="1" t="s">
        <v>16</v>
      </c>
      <c r="G5" s="31" t="str">
        <f>'115.5月菜單'!B14</f>
        <v>泡菜燒雞</v>
      </c>
      <c r="H5" s="31" t="s">
        <v>17</v>
      </c>
      <c r="I5" s="1" t="s">
        <v>16</v>
      </c>
      <c r="J5" s="31" t="str">
        <f>'115.5月菜單'!B15</f>
        <v>蒲燒魚片</v>
      </c>
      <c r="K5" s="31" t="s">
        <v>85</v>
      </c>
      <c r="L5" s="1" t="s">
        <v>16</v>
      </c>
      <c r="M5" s="31" t="str">
        <f>'115.5月菜單'!B16</f>
        <v>海帶三絲</v>
      </c>
      <c r="N5" s="31" t="s">
        <v>56</v>
      </c>
      <c r="O5" s="1" t="s">
        <v>16</v>
      </c>
      <c r="P5" s="31" t="str">
        <f>'115.5月菜單'!B17</f>
        <v>季節蔬菜</v>
      </c>
      <c r="Q5" s="31" t="s">
        <v>18</v>
      </c>
      <c r="R5" s="1" t="s">
        <v>16</v>
      </c>
      <c r="S5" s="31" t="str">
        <f>'115.5月菜單'!B18</f>
        <v>竹筍湯</v>
      </c>
      <c r="T5" s="31" t="s">
        <v>17</v>
      </c>
      <c r="U5" s="1" t="s">
        <v>16</v>
      </c>
      <c r="V5" s="228"/>
      <c r="W5" s="32" t="s">
        <v>43</v>
      </c>
      <c r="X5" s="33" t="s">
        <v>19</v>
      </c>
      <c r="Y5" s="34">
        <v>6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226"/>
      <c r="D6" s="2" t="s">
        <v>55</v>
      </c>
      <c r="E6" s="2"/>
      <c r="F6" s="2">
        <v>120</v>
      </c>
      <c r="G6" s="2" t="s">
        <v>128</v>
      </c>
      <c r="H6" s="2"/>
      <c r="I6" s="2">
        <v>30</v>
      </c>
      <c r="J6" s="2" t="s">
        <v>245</v>
      </c>
      <c r="K6" s="2"/>
      <c r="L6" s="2">
        <v>40</v>
      </c>
      <c r="M6" s="2" t="s">
        <v>243</v>
      </c>
      <c r="N6" s="2"/>
      <c r="O6" s="2">
        <v>50</v>
      </c>
      <c r="P6" s="2" t="s">
        <v>58</v>
      </c>
      <c r="Q6" s="2"/>
      <c r="R6" s="2">
        <v>120</v>
      </c>
      <c r="S6" s="94" t="s">
        <v>107</v>
      </c>
      <c r="T6" s="94"/>
      <c r="U6" s="94">
        <v>35</v>
      </c>
      <c r="V6" s="229"/>
      <c r="W6" s="89">
        <f>Y5*15+Y6*0+Y7*5+Y8*0+Y9*15+Y10*12+15</f>
        <v>117</v>
      </c>
      <c r="X6" s="37" t="s">
        <v>24</v>
      </c>
      <c r="Y6" s="38">
        <v>2.9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9"/>
    </row>
    <row r="7" spans="2:33" ht="27.9" customHeight="1">
      <c r="B7" s="36">
        <v>4</v>
      </c>
      <c r="C7" s="226"/>
      <c r="D7" s="2"/>
      <c r="E7" s="2"/>
      <c r="F7" s="2"/>
      <c r="G7" s="2" t="s">
        <v>124</v>
      </c>
      <c r="H7" s="2"/>
      <c r="I7" s="2">
        <v>70</v>
      </c>
      <c r="J7" s="2" t="s">
        <v>246</v>
      </c>
      <c r="K7" s="2"/>
      <c r="L7" s="2">
        <v>1</v>
      </c>
      <c r="M7" s="2" t="s">
        <v>106</v>
      </c>
      <c r="N7" s="2"/>
      <c r="O7" s="2">
        <v>10</v>
      </c>
      <c r="P7" s="2"/>
      <c r="Q7" s="2"/>
      <c r="R7" s="2"/>
      <c r="S7" s="94"/>
      <c r="T7" s="94"/>
      <c r="U7" s="94"/>
      <c r="V7" s="229"/>
      <c r="W7" s="39" t="s">
        <v>45</v>
      </c>
      <c r="X7" s="40" t="s">
        <v>26</v>
      </c>
      <c r="Y7" s="38">
        <v>2.4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5"/>
    </row>
    <row r="8" spans="2:33" ht="27.9" customHeight="1">
      <c r="B8" s="36" t="s">
        <v>50</v>
      </c>
      <c r="C8" s="226"/>
      <c r="D8" s="2"/>
      <c r="E8" s="2"/>
      <c r="F8" s="2"/>
      <c r="G8" s="2" t="s">
        <v>106</v>
      </c>
      <c r="H8" s="44"/>
      <c r="I8" s="2">
        <v>1</v>
      </c>
      <c r="J8" s="2"/>
      <c r="K8" s="44"/>
      <c r="L8" s="2"/>
      <c r="M8" s="2" t="s">
        <v>244</v>
      </c>
      <c r="N8" s="84"/>
      <c r="O8" s="2">
        <v>10</v>
      </c>
      <c r="P8" s="2"/>
      <c r="Q8" s="44"/>
      <c r="R8" s="2"/>
      <c r="S8" s="94"/>
      <c r="T8" s="95"/>
      <c r="U8" s="94"/>
      <c r="V8" s="229"/>
      <c r="W8" s="87">
        <f>Y5*0+Y6*5+Y7*0+Y8*5+Y9*0+Y10*4</f>
        <v>29.5</v>
      </c>
      <c r="X8" s="40" t="s">
        <v>29</v>
      </c>
      <c r="Y8" s="38">
        <v>3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9"/>
    </row>
    <row r="9" spans="2:33" ht="27.9" customHeight="1">
      <c r="B9" s="227" t="s">
        <v>36</v>
      </c>
      <c r="C9" s="226"/>
      <c r="D9" s="2"/>
      <c r="E9" s="2"/>
      <c r="F9" s="2"/>
      <c r="G9" s="2"/>
      <c r="H9" s="44"/>
      <c r="I9" s="2"/>
      <c r="J9" s="2"/>
      <c r="K9" s="44"/>
      <c r="L9" s="2"/>
      <c r="M9" s="2"/>
      <c r="N9" s="44"/>
      <c r="O9" s="2"/>
      <c r="P9" s="2"/>
      <c r="Q9" s="44"/>
      <c r="R9" s="2"/>
      <c r="S9" s="94"/>
      <c r="T9" s="94"/>
      <c r="U9" s="94"/>
      <c r="V9" s="229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5"/>
    </row>
    <row r="10" spans="2:33" ht="27.9" customHeight="1">
      <c r="B10" s="227"/>
      <c r="C10" s="226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94"/>
      <c r="T10" s="94"/>
      <c r="U10" s="94"/>
      <c r="V10" s="229"/>
      <c r="W10" s="87">
        <f>Y5*2+Y6*7+Y7*1+Y8*0+Y9*0+Y10*8</f>
        <v>34.699999999999996</v>
      </c>
      <c r="X10" s="79" t="s">
        <v>41</v>
      </c>
      <c r="Y10" s="45">
        <v>0</v>
      </c>
      <c r="Z10" s="14"/>
      <c r="AA10" s="15" t="s">
        <v>34</v>
      </c>
      <c r="AE10" s="15">
        <f>AB10*15</f>
        <v>0</v>
      </c>
      <c r="AG10" s="89"/>
    </row>
    <row r="11" spans="2:33" ht="27.9" customHeight="1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94"/>
      <c r="T11" s="145"/>
      <c r="U11" s="94"/>
      <c r="V11" s="229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30"/>
      <c r="W12" s="88">
        <f>W6*4+W10*4+W8*9</f>
        <v>872.3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90"/>
    </row>
    <row r="13" spans="2:33" s="35" customFormat="1" ht="27.9" customHeight="1">
      <c r="B13" s="30">
        <v>5</v>
      </c>
      <c r="C13" s="226"/>
      <c r="D13" s="31" t="str">
        <f>'115.5月菜單'!F13</f>
        <v>炒麵</v>
      </c>
      <c r="E13" s="31" t="s">
        <v>83</v>
      </c>
      <c r="F13" s="31"/>
      <c r="G13" s="31" t="str">
        <f>'115.5月菜單'!F14</f>
        <v>鹽酥雞</v>
      </c>
      <c r="H13" s="31" t="s">
        <v>75</v>
      </c>
      <c r="I13" s="31"/>
      <c r="J13" s="31" t="str">
        <f>'115.5月菜單'!F15</f>
        <v>菜頭肉片</v>
      </c>
      <c r="K13" s="31" t="s">
        <v>74</v>
      </c>
      <c r="L13" s="31"/>
      <c r="M13" s="31" t="str">
        <f>'115.5月菜單'!F16</f>
        <v>絞肉貢丸</v>
      </c>
      <c r="N13" s="31" t="s">
        <v>17</v>
      </c>
      <c r="O13" s="31"/>
      <c r="P13" s="31" t="str">
        <f>'115.5月菜單'!F17</f>
        <v>季節蔬菜</v>
      </c>
      <c r="Q13" s="31" t="s">
        <v>18</v>
      </c>
      <c r="R13" s="31"/>
      <c r="S13" s="31" t="str">
        <f>'115.5月菜單'!F18</f>
        <v>鮮蔬蛋花湯</v>
      </c>
      <c r="T13" s="31" t="s">
        <v>17</v>
      </c>
      <c r="U13" s="31"/>
      <c r="V13" s="228"/>
      <c r="W13" s="32" t="s">
        <v>43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226"/>
      <c r="D14" s="2" t="s">
        <v>235</v>
      </c>
      <c r="E14" s="2"/>
      <c r="F14" s="2">
        <v>120</v>
      </c>
      <c r="G14" s="2" t="s">
        <v>240</v>
      </c>
      <c r="H14" s="2"/>
      <c r="I14" s="2">
        <v>70</v>
      </c>
      <c r="J14" s="2" t="s">
        <v>117</v>
      </c>
      <c r="K14" s="2"/>
      <c r="L14" s="2">
        <v>60</v>
      </c>
      <c r="M14" s="94" t="s">
        <v>89</v>
      </c>
      <c r="N14" s="94"/>
      <c r="O14" s="94">
        <v>10</v>
      </c>
      <c r="P14" s="2" t="s">
        <v>58</v>
      </c>
      <c r="Q14" s="2"/>
      <c r="R14" s="2">
        <v>120</v>
      </c>
      <c r="S14" s="68" t="s">
        <v>128</v>
      </c>
      <c r="T14" s="2"/>
      <c r="U14" s="2">
        <v>30</v>
      </c>
      <c r="V14" s="229"/>
      <c r="W14" s="89">
        <f>Y13*15+Y14*0+Y15*5+Y16*0+Y17*15+Y18*12+15</f>
        <v>118</v>
      </c>
      <c r="X14" s="37" t="s">
        <v>24</v>
      </c>
      <c r="Y14" s="38">
        <v>2.8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9"/>
    </row>
    <row r="15" spans="2:33" ht="27.9" customHeight="1">
      <c r="B15" s="36">
        <v>5</v>
      </c>
      <c r="C15" s="226"/>
      <c r="D15" s="2" t="s">
        <v>151</v>
      </c>
      <c r="E15" s="2"/>
      <c r="F15" s="2">
        <v>35</v>
      </c>
      <c r="G15" s="2"/>
      <c r="H15" s="2"/>
      <c r="I15" s="2"/>
      <c r="J15" s="2" t="s">
        <v>167</v>
      </c>
      <c r="K15" s="2"/>
      <c r="L15" s="2">
        <v>10</v>
      </c>
      <c r="M15" s="94" t="s">
        <v>190</v>
      </c>
      <c r="N15" s="94"/>
      <c r="O15" s="94">
        <v>20</v>
      </c>
      <c r="P15" s="2"/>
      <c r="Q15" s="2"/>
      <c r="R15" s="2"/>
      <c r="S15" s="2" t="s">
        <v>69</v>
      </c>
      <c r="T15" s="2"/>
      <c r="U15" s="2">
        <v>10</v>
      </c>
      <c r="V15" s="229"/>
      <c r="W15" s="39" t="s">
        <v>45</v>
      </c>
      <c r="X15" s="40" t="s">
        <v>26</v>
      </c>
      <c r="Y15" s="38">
        <v>2.6</v>
      </c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  <c r="AG15" s="75"/>
    </row>
    <row r="16" spans="2:33" ht="27.9" customHeight="1">
      <c r="B16" s="36" t="s">
        <v>10</v>
      </c>
      <c r="C16" s="226"/>
      <c r="D16" s="2" t="s">
        <v>121</v>
      </c>
      <c r="E16" s="2"/>
      <c r="F16" s="2">
        <v>1</v>
      </c>
      <c r="G16" s="2"/>
      <c r="H16" s="2"/>
      <c r="I16" s="2"/>
      <c r="J16" s="2" t="s">
        <v>106</v>
      </c>
      <c r="K16" s="84"/>
      <c r="L16" s="2">
        <v>1</v>
      </c>
      <c r="M16" s="2"/>
      <c r="N16" s="2"/>
      <c r="O16" s="2"/>
      <c r="P16" s="2"/>
      <c r="Q16" s="44"/>
      <c r="R16" s="2"/>
      <c r="S16" s="2" t="s">
        <v>106</v>
      </c>
      <c r="T16" s="44"/>
      <c r="U16" s="2">
        <v>1</v>
      </c>
      <c r="V16" s="229"/>
      <c r="W16" s="87">
        <f>Y13*0+Y14*5+Y15*0+Y16*5+Y17*0+Y18*4+2</f>
        <v>31</v>
      </c>
      <c r="X16" s="40" t="s">
        <v>29</v>
      </c>
      <c r="Y16" s="38">
        <v>3</v>
      </c>
      <c r="Z16" s="14"/>
      <c r="AA16" s="15" t="s">
        <v>30</v>
      </c>
      <c r="AB16" s="16">
        <v>1.7</v>
      </c>
      <c r="AC16" s="16">
        <f>AB16*1</f>
        <v>1.7</v>
      </c>
      <c r="AD16" s="16" t="s">
        <v>28</v>
      </c>
      <c r="AE16" s="16">
        <f>AB16*5</f>
        <v>8.5</v>
      </c>
      <c r="AF16" s="16">
        <f>AC16*4+AE16*4</f>
        <v>40.799999999999997</v>
      </c>
      <c r="AG16" s="89"/>
    </row>
    <row r="17" spans="2:33" ht="27.9" customHeight="1">
      <c r="B17" s="227" t="s">
        <v>37</v>
      </c>
      <c r="C17" s="226"/>
      <c r="D17" s="2" t="s">
        <v>89</v>
      </c>
      <c r="E17" s="2"/>
      <c r="F17" s="2">
        <v>10</v>
      </c>
      <c r="G17" s="2"/>
      <c r="H17" s="2"/>
      <c r="I17" s="2"/>
      <c r="J17" s="2" t="s">
        <v>108</v>
      </c>
      <c r="K17" s="2"/>
      <c r="L17" s="2">
        <v>10</v>
      </c>
      <c r="M17" s="2"/>
      <c r="N17" s="99"/>
      <c r="O17" s="2"/>
      <c r="P17" s="2"/>
      <c r="Q17" s="44"/>
      <c r="R17" s="2"/>
      <c r="S17" s="2" t="s">
        <v>81</v>
      </c>
      <c r="T17" s="44"/>
      <c r="U17" s="2">
        <v>1</v>
      </c>
      <c r="V17" s="229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5"/>
    </row>
    <row r="18" spans="2:33" ht="27.9" customHeight="1">
      <c r="B18" s="227"/>
      <c r="C18" s="226"/>
      <c r="D18" s="86" t="s">
        <v>106</v>
      </c>
      <c r="E18" s="44"/>
      <c r="F18" s="2">
        <v>1</v>
      </c>
      <c r="G18" s="2"/>
      <c r="H18" s="44"/>
      <c r="I18" s="2"/>
      <c r="J18" s="2"/>
      <c r="K18" s="84"/>
      <c r="L18" s="2"/>
      <c r="M18" s="2"/>
      <c r="N18" s="44"/>
      <c r="O18" s="2"/>
      <c r="P18" s="2"/>
      <c r="Q18" s="44"/>
      <c r="R18" s="2"/>
      <c r="S18" s="2"/>
      <c r="T18" s="2"/>
      <c r="U18" s="2"/>
      <c r="V18" s="229"/>
      <c r="W18" s="87">
        <f>Y13*2+Y14*7+Y15*1+Y16*0+Y17*0+Y18*8</f>
        <v>34.199999999999996</v>
      </c>
      <c r="X18" s="79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89"/>
    </row>
    <row r="19" spans="2:33" ht="27.9" customHeight="1">
      <c r="B19" s="46" t="s">
        <v>35</v>
      </c>
      <c r="C19" s="47"/>
      <c r="D19" s="86" t="s">
        <v>62</v>
      </c>
      <c r="E19" s="44"/>
      <c r="F19" s="2">
        <v>10</v>
      </c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229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>
      <c r="B20" s="49"/>
      <c r="C20" s="50"/>
      <c r="D20" s="86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30"/>
      <c r="W20" s="88">
        <f>W14*4+W18*4+W16*9</f>
        <v>887.8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90"/>
    </row>
    <row r="21" spans="2:33" s="35" customFormat="1" ht="27.9" customHeight="1">
      <c r="B21" s="30">
        <v>5</v>
      </c>
      <c r="C21" s="226"/>
      <c r="D21" s="31" t="str">
        <f>'115.5月菜單'!J13</f>
        <v>香Q米飯</v>
      </c>
      <c r="E21" s="31" t="s">
        <v>71</v>
      </c>
      <c r="F21" s="31"/>
      <c r="G21" s="31" t="str">
        <f>'115.5月菜單'!J14</f>
        <v>豆輪滷肉</v>
      </c>
      <c r="H21" s="31" t="s">
        <v>17</v>
      </c>
      <c r="I21" s="31"/>
      <c r="J21" s="31" t="str">
        <f>'115.5月菜單'!J15</f>
        <v>香酥魚條X1</v>
      </c>
      <c r="K21" s="31" t="s">
        <v>75</v>
      </c>
      <c r="L21" s="31"/>
      <c r="M21" s="31" t="str">
        <f>'115.5月菜單'!J16</f>
        <v>花花拌香菇</v>
      </c>
      <c r="N21" s="31" t="s">
        <v>17</v>
      </c>
      <c r="O21" s="31"/>
      <c r="P21" s="31" t="str">
        <f>'115.5月菜單'!J17</f>
        <v>季節蔬菜</v>
      </c>
      <c r="Q21" s="31" t="s">
        <v>18</v>
      </c>
      <c r="R21" s="31"/>
      <c r="S21" s="31" t="str">
        <f>'115.5月菜單'!J18</f>
        <v>麻油雞湯</v>
      </c>
      <c r="T21" s="31" t="s">
        <v>17</v>
      </c>
      <c r="U21" s="31"/>
      <c r="V21" s="228"/>
      <c r="W21" s="32" t="s">
        <v>43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226"/>
      <c r="D22" s="2" t="s">
        <v>79</v>
      </c>
      <c r="E22" s="2"/>
      <c r="F22" s="2">
        <v>120</v>
      </c>
      <c r="G22" s="2" t="s">
        <v>165</v>
      </c>
      <c r="H22" s="2"/>
      <c r="I22" s="2">
        <v>12</v>
      </c>
      <c r="J22" s="2" t="s">
        <v>109</v>
      </c>
      <c r="K22" s="2"/>
      <c r="L22" s="2">
        <v>30</v>
      </c>
      <c r="M22" s="2" t="s">
        <v>166</v>
      </c>
      <c r="N22" s="2"/>
      <c r="O22" s="2">
        <v>70</v>
      </c>
      <c r="P22" s="2" t="s">
        <v>58</v>
      </c>
      <c r="Q22" s="2"/>
      <c r="R22" s="2">
        <v>120</v>
      </c>
      <c r="S22" s="94" t="s">
        <v>128</v>
      </c>
      <c r="T22" s="94"/>
      <c r="U22" s="94">
        <v>20</v>
      </c>
      <c r="V22" s="229"/>
      <c r="W22" s="89">
        <f>Y21*15+Y22*0+Y23*5+Y24*0+Y25*15+Y26*12+15</f>
        <v>116.5</v>
      </c>
      <c r="X22" s="37" t="s">
        <v>24</v>
      </c>
      <c r="Y22" s="38">
        <v>3.1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9"/>
    </row>
    <row r="23" spans="2:33" s="56" customFormat="1" ht="27.9" customHeight="1">
      <c r="B23" s="36">
        <v>6</v>
      </c>
      <c r="C23" s="226"/>
      <c r="D23" s="2"/>
      <c r="E23" s="2"/>
      <c r="F23" s="2"/>
      <c r="G23" s="2" t="s">
        <v>101</v>
      </c>
      <c r="H23" s="2"/>
      <c r="I23" s="2">
        <v>50</v>
      </c>
      <c r="J23" s="2"/>
      <c r="K23" s="2"/>
      <c r="L23" s="2"/>
      <c r="M23" s="2" t="s">
        <v>167</v>
      </c>
      <c r="N23" s="44"/>
      <c r="O23" s="2">
        <v>10</v>
      </c>
      <c r="P23" s="2"/>
      <c r="Q23" s="2"/>
      <c r="R23" s="2"/>
      <c r="S23" s="94" t="s">
        <v>260</v>
      </c>
      <c r="T23" s="94"/>
      <c r="U23" s="94">
        <v>10</v>
      </c>
      <c r="V23" s="229"/>
      <c r="W23" s="39" t="s">
        <v>45</v>
      </c>
      <c r="X23" s="40" t="s">
        <v>26</v>
      </c>
      <c r="Y23" s="38">
        <v>2.2999999999999998</v>
      </c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5"/>
    </row>
    <row r="24" spans="2:33" s="56" customFormat="1" ht="27.9" customHeight="1">
      <c r="B24" s="36" t="s">
        <v>10</v>
      </c>
      <c r="C24" s="226"/>
      <c r="D24" s="2"/>
      <c r="E24" s="2"/>
      <c r="F24" s="2"/>
      <c r="G24" s="2" t="s">
        <v>106</v>
      </c>
      <c r="H24" s="44"/>
      <c r="I24" s="2">
        <v>1</v>
      </c>
      <c r="J24" s="2"/>
      <c r="K24" s="2"/>
      <c r="L24" s="2"/>
      <c r="M24" s="2" t="s">
        <v>121</v>
      </c>
      <c r="N24" s="44"/>
      <c r="O24" s="2">
        <v>1</v>
      </c>
      <c r="P24" s="2"/>
      <c r="Q24" s="44"/>
      <c r="R24" s="2"/>
      <c r="S24" s="94" t="s">
        <v>240</v>
      </c>
      <c r="T24" s="95"/>
      <c r="U24" s="94">
        <v>10</v>
      </c>
      <c r="V24" s="229"/>
      <c r="W24" s="87">
        <f>Y21*0+Y22*5+Y23*0+Y24*5+Y25*0+Y26*4</f>
        <v>30.5</v>
      </c>
      <c r="X24" s="40" t="s">
        <v>29</v>
      </c>
      <c r="Y24" s="38">
        <v>3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9"/>
    </row>
    <row r="25" spans="2:33" s="56" customFormat="1" ht="27.9" customHeight="1">
      <c r="B25" s="227" t="s">
        <v>38</v>
      </c>
      <c r="C25" s="226"/>
      <c r="D25" s="2"/>
      <c r="E25" s="2"/>
      <c r="F25" s="2"/>
      <c r="G25" s="2"/>
      <c r="H25" s="44"/>
      <c r="I25" s="2"/>
      <c r="J25" s="2"/>
      <c r="K25" s="2"/>
      <c r="L25" s="2"/>
      <c r="M25" s="2"/>
      <c r="N25" s="44"/>
      <c r="O25" s="2"/>
      <c r="P25" s="2"/>
      <c r="Q25" s="44"/>
      <c r="R25" s="2"/>
      <c r="S25" s="94"/>
      <c r="T25" s="94"/>
      <c r="U25" s="94"/>
      <c r="V25" s="229"/>
      <c r="W25" s="39" t="s">
        <v>46</v>
      </c>
      <c r="X25" s="40" t="s">
        <v>32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5"/>
    </row>
    <row r="26" spans="2:33" s="56" customFormat="1" ht="27.9" customHeight="1">
      <c r="B26" s="227"/>
      <c r="C26" s="226"/>
      <c r="D26" s="86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94"/>
      <c r="T26" s="94"/>
      <c r="U26" s="94"/>
      <c r="V26" s="229"/>
      <c r="W26" s="87">
        <f>Y21*2+Y22*7+Y23*1+Y24*0+Y25*0+Y26*8</f>
        <v>36</v>
      </c>
      <c r="X26" s="79" t="s">
        <v>41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9"/>
    </row>
    <row r="27" spans="2:33" s="56" customFormat="1" ht="27.9" customHeight="1">
      <c r="B27" s="62" t="s">
        <v>35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94"/>
      <c r="T27" s="145"/>
      <c r="U27" s="94"/>
      <c r="V27" s="229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30"/>
      <c r="W28" s="88">
        <f>W22*4+W26*4+W24*9</f>
        <v>884.5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90"/>
    </row>
    <row r="29" spans="2:33" s="35" customFormat="1" ht="27.9" customHeight="1">
      <c r="B29" s="30">
        <v>5</v>
      </c>
      <c r="C29" s="226"/>
      <c r="D29" s="31" t="str">
        <f>'115.5月菜單'!N13</f>
        <v>香Q米飯</v>
      </c>
      <c r="E29" s="31" t="s">
        <v>64</v>
      </c>
      <c r="F29" s="31"/>
      <c r="G29" s="31" t="str">
        <f>'115.5月菜單'!N14</f>
        <v>炸雞排</v>
      </c>
      <c r="H29" s="31" t="s">
        <v>122</v>
      </c>
      <c r="I29" s="31"/>
      <c r="J29" s="31" t="str">
        <f>'115.5月菜單'!N15</f>
        <v>紅燒板豆腐</v>
      </c>
      <c r="K29" s="91" t="s">
        <v>48</v>
      </c>
      <c r="L29" s="31"/>
      <c r="M29" s="31" t="str">
        <f>'115.5月菜單'!N16</f>
        <v>銀芽拌肉絲</v>
      </c>
      <c r="N29" s="31" t="s">
        <v>114</v>
      </c>
      <c r="O29" s="31"/>
      <c r="P29" s="31" t="str">
        <f>'115.5月菜單'!N17</f>
        <v>季節蔬菜</v>
      </c>
      <c r="Q29" s="31" t="s">
        <v>68</v>
      </c>
      <c r="R29" s="31"/>
      <c r="S29" s="31" t="str">
        <f>'115.5月菜單'!N18</f>
        <v>粉絲湯</v>
      </c>
      <c r="T29" s="31" t="s">
        <v>66</v>
      </c>
      <c r="U29" s="31"/>
      <c r="V29" s="228"/>
      <c r="W29" s="32" t="s">
        <v>43</v>
      </c>
      <c r="X29" s="33" t="s">
        <v>19</v>
      </c>
      <c r="Y29" s="34">
        <v>6.5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226"/>
      <c r="D30" s="2" t="s">
        <v>72</v>
      </c>
      <c r="E30" s="2"/>
      <c r="F30" s="2">
        <v>120</v>
      </c>
      <c r="G30" s="2" t="s">
        <v>132</v>
      </c>
      <c r="H30" s="2"/>
      <c r="I30" s="2">
        <v>70</v>
      </c>
      <c r="J30" s="2" t="s">
        <v>118</v>
      </c>
      <c r="K30" s="2"/>
      <c r="L30" s="2">
        <v>60</v>
      </c>
      <c r="M30" s="2" t="s">
        <v>151</v>
      </c>
      <c r="N30" s="2"/>
      <c r="O30" s="2">
        <v>60</v>
      </c>
      <c r="P30" s="2" t="s">
        <v>67</v>
      </c>
      <c r="Q30" s="2"/>
      <c r="R30" s="2">
        <v>120</v>
      </c>
      <c r="S30" s="2" t="s">
        <v>73</v>
      </c>
      <c r="T30" s="2"/>
      <c r="U30" s="2">
        <v>5</v>
      </c>
      <c r="V30" s="229"/>
      <c r="W30" s="89">
        <f>Y29*15+Y30*0+Y31*5+Y32*0+Y33*15+Y34*12+15</f>
        <v>122</v>
      </c>
      <c r="X30" s="37" t="s">
        <v>24</v>
      </c>
      <c r="Y30" s="38">
        <v>2.8</v>
      </c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9"/>
    </row>
    <row r="31" spans="2:33" ht="27.9" customHeight="1">
      <c r="B31" s="36">
        <v>7</v>
      </c>
      <c r="C31" s="226"/>
      <c r="D31" s="2"/>
      <c r="E31" s="2"/>
      <c r="F31" s="2"/>
      <c r="G31" s="2"/>
      <c r="H31" s="2"/>
      <c r="I31" s="2"/>
      <c r="J31" s="2"/>
      <c r="K31" s="2"/>
      <c r="L31" s="2"/>
      <c r="M31" s="2" t="s">
        <v>106</v>
      </c>
      <c r="N31" s="2"/>
      <c r="O31" s="2">
        <v>1</v>
      </c>
      <c r="P31" s="2"/>
      <c r="Q31" s="2"/>
      <c r="R31" s="2"/>
      <c r="S31" s="2" t="s">
        <v>69</v>
      </c>
      <c r="T31" s="2"/>
      <c r="U31" s="2">
        <v>5</v>
      </c>
      <c r="V31" s="229"/>
      <c r="W31" s="39" t="s">
        <v>45</v>
      </c>
      <c r="X31" s="40" t="s">
        <v>26</v>
      </c>
      <c r="Y31" s="38">
        <v>1.9</v>
      </c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  <c r="AG31" s="75"/>
    </row>
    <row r="32" spans="2:33" ht="27.9" customHeight="1">
      <c r="B32" s="36" t="s">
        <v>10</v>
      </c>
      <c r="C32" s="226"/>
      <c r="D32" s="44"/>
      <c r="E32" s="44"/>
      <c r="F32" s="2"/>
      <c r="G32" s="2"/>
      <c r="H32" s="44"/>
      <c r="I32" s="2"/>
      <c r="J32" s="2"/>
      <c r="K32" s="99"/>
      <c r="L32" s="2"/>
      <c r="M32" s="2" t="s">
        <v>103</v>
      </c>
      <c r="N32" s="2"/>
      <c r="O32" s="2">
        <v>10</v>
      </c>
      <c r="P32" s="2"/>
      <c r="Q32" s="44"/>
      <c r="R32" s="2"/>
      <c r="S32" s="2" t="s">
        <v>106</v>
      </c>
      <c r="T32" s="84"/>
      <c r="U32" s="2">
        <v>3</v>
      </c>
      <c r="V32" s="229"/>
      <c r="W32" s="87">
        <f>Y29*0+Y30*5+Y31*0+Y32*5+Y33*0+Y34*4</f>
        <v>29</v>
      </c>
      <c r="X32" s="40" t="s">
        <v>29</v>
      </c>
      <c r="Y32" s="38">
        <v>3</v>
      </c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  <c r="AG32" s="89"/>
    </row>
    <row r="33" spans="2:33" ht="27.9" customHeight="1">
      <c r="B33" s="227" t="s">
        <v>39</v>
      </c>
      <c r="C33" s="226"/>
      <c r="D33" s="44"/>
      <c r="E33" s="44"/>
      <c r="F33" s="2"/>
      <c r="G33" s="2"/>
      <c r="H33" s="44"/>
      <c r="I33" s="2"/>
      <c r="J33" s="2"/>
      <c r="K33" s="44"/>
      <c r="L33" s="2"/>
      <c r="M33" s="2"/>
      <c r="N33" s="44"/>
      <c r="O33" s="2"/>
      <c r="P33" s="2"/>
      <c r="Q33" s="44"/>
      <c r="R33" s="2"/>
      <c r="S33" s="2" t="s">
        <v>81</v>
      </c>
      <c r="T33" s="84"/>
      <c r="U33" s="2">
        <v>1</v>
      </c>
      <c r="V33" s="229"/>
      <c r="W33" s="39" t="s">
        <v>46</v>
      </c>
      <c r="X33" s="40" t="s">
        <v>32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5"/>
    </row>
    <row r="34" spans="2:33" ht="27.9" customHeight="1">
      <c r="B34" s="227"/>
      <c r="C34" s="226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29"/>
      <c r="W34" s="87">
        <f>Y29*2+Y30*7+Y31*1+Y32*0+Y33*0+Y34*8</f>
        <v>34.499999999999993</v>
      </c>
      <c r="X34" s="79" t="s">
        <v>41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  <c r="AG34" s="89"/>
    </row>
    <row r="35" spans="2:33" ht="27.9" customHeight="1">
      <c r="B35" s="46" t="s">
        <v>35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29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30"/>
      <c r="W36" s="88">
        <f>W30*4+W34*4+W32*9</f>
        <v>887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90"/>
    </row>
    <row r="37" spans="2:33" s="35" customFormat="1" ht="27.9" customHeight="1">
      <c r="B37" s="30">
        <v>5</v>
      </c>
      <c r="C37" s="226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28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 t="s">
        <v>8</v>
      </c>
      <c r="C38" s="226"/>
      <c r="D38" s="2"/>
      <c r="E38" s="2"/>
      <c r="F38" s="2"/>
      <c r="G38" s="94"/>
      <c r="H38" s="94"/>
      <c r="I38" s="94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29"/>
      <c r="W38" s="89"/>
      <c r="X38" s="37"/>
      <c r="Y38" s="38"/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9"/>
    </row>
    <row r="39" spans="2:33" ht="27.9" customHeight="1">
      <c r="B39" s="36">
        <v>8</v>
      </c>
      <c r="C39" s="226"/>
      <c r="D39" s="2"/>
      <c r="E39" s="2"/>
      <c r="F39" s="2"/>
      <c r="G39" s="2"/>
      <c r="H39" s="4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29"/>
      <c r="W39" s="39"/>
      <c r="X39" s="40"/>
      <c r="Y39" s="38"/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5"/>
    </row>
    <row r="40" spans="2:33" ht="27.9" customHeight="1">
      <c r="B40" s="36" t="s">
        <v>10</v>
      </c>
      <c r="C40" s="226"/>
      <c r="D40" s="2"/>
      <c r="E40" s="2"/>
      <c r="F40" s="2"/>
      <c r="G40" s="2"/>
      <c r="H40" s="2"/>
      <c r="I40" s="2"/>
      <c r="J40" s="2"/>
      <c r="K40" s="84"/>
      <c r="L40" s="2"/>
      <c r="M40" s="2"/>
      <c r="N40" s="2"/>
      <c r="O40" s="2"/>
      <c r="P40" s="2"/>
      <c r="Q40" s="2"/>
      <c r="R40" s="2"/>
      <c r="S40" s="2"/>
      <c r="T40" s="44"/>
      <c r="U40" s="2"/>
      <c r="V40" s="229"/>
      <c r="W40" s="87"/>
      <c r="X40" s="40"/>
      <c r="Y40" s="38"/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9"/>
    </row>
    <row r="41" spans="2:33" ht="27.9" customHeight="1">
      <c r="B41" s="227" t="s">
        <v>31</v>
      </c>
      <c r="C41" s="226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44"/>
      <c r="U41" s="2"/>
      <c r="V41" s="229"/>
      <c r="W41" s="39"/>
      <c r="X41" s="40"/>
      <c r="Y41" s="38"/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5"/>
    </row>
    <row r="42" spans="2:33" ht="27.9" customHeight="1">
      <c r="B42" s="227"/>
      <c r="C42" s="226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29"/>
      <c r="W42" s="87"/>
      <c r="X42" s="79"/>
      <c r="Y42" s="45"/>
      <c r="Z42" s="14"/>
      <c r="AA42" s="15" t="s">
        <v>34</v>
      </c>
      <c r="AE42" s="15">
        <f>AB42*15</f>
        <v>0</v>
      </c>
      <c r="AG42" s="89"/>
    </row>
    <row r="43" spans="2:33" ht="27.9" customHeight="1">
      <c r="B43" s="46" t="s">
        <v>35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29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6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30"/>
      <c r="W44" s="88"/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90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73"/>
      <c r="AB45" s="55"/>
    </row>
    <row r="46" spans="2:33">
      <c r="B46" s="55"/>
      <c r="C46" s="60"/>
      <c r="D46" s="224"/>
      <c r="E46" s="224"/>
      <c r="F46" s="235"/>
      <c r="G46" s="235"/>
      <c r="H46" s="74"/>
      <c r="K46" s="74"/>
      <c r="N46" s="74"/>
      <c r="Q46" s="74"/>
      <c r="T46" s="74"/>
    </row>
  </sheetData>
  <mergeCells count="20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F3:O3"/>
    <mergeCell ref="B41:B42"/>
    <mergeCell ref="C13:C18"/>
    <mergeCell ref="V13:V20"/>
    <mergeCell ref="B17:B18"/>
    <mergeCell ref="B25:B26"/>
    <mergeCell ref="B33:B3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topLeftCell="A10" zoomScale="75" zoomScaleNormal="75" workbookViewId="0">
      <selection activeCell="U15" sqref="S15:U16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31" t="s">
        <v>293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3"/>
      <c r="AB1" s="5"/>
    </row>
    <row r="2" spans="2:33" s="4" customFormat="1" ht="13.5" customHeight="1">
      <c r="B2" s="232"/>
      <c r="C2" s="233"/>
      <c r="D2" s="233"/>
      <c r="E2" s="233"/>
      <c r="F2" s="233"/>
      <c r="G2" s="233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42</v>
      </c>
      <c r="C3" s="9"/>
      <c r="D3" s="10"/>
      <c r="E3" s="10"/>
      <c r="F3" s="234" t="s">
        <v>110</v>
      </c>
      <c r="G3" s="234"/>
      <c r="H3" s="234"/>
      <c r="I3" s="234"/>
      <c r="J3" s="234"/>
      <c r="K3" s="234"/>
      <c r="L3" s="234"/>
      <c r="M3" s="234"/>
      <c r="N3" s="234"/>
      <c r="O3" s="234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2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5</v>
      </c>
      <c r="C5" s="226"/>
      <c r="D5" s="31" t="str">
        <f>'115.5月菜單'!B22</f>
        <v>香Q米飯</v>
      </c>
      <c r="E5" s="31" t="s">
        <v>64</v>
      </c>
      <c r="F5" s="1" t="s">
        <v>16</v>
      </c>
      <c r="G5" s="31" t="str">
        <f>'115.5月菜單'!B23</f>
        <v>三杯雞</v>
      </c>
      <c r="H5" s="31" t="s">
        <v>17</v>
      </c>
      <c r="I5" s="1" t="s">
        <v>16</v>
      </c>
      <c r="J5" s="31" t="str">
        <f>'115.5月菜單'!B24</f>
        <v>玉米絞肉</v>
      </c>
      <c r="K5" s="31" t="s">
        <v>88</v>
      </c>
      <c r="L5" s="1" t="s">
        <v>16</v>
      </c>
      <c r="M5" s="31" t="str">
        <f>'115.5月菜單'!B25</f>
        <v>豆腐鍋</v>
      </c>
      <c r="N5" s="31" t="s">
        <v>17</v>
      </c>
      <c r="O5" s="1" t="s">
        <v>16</v>
      </c>
      <c r="P5" s="31" t="str">
        <f>'115.5月菜單'!B26</f>
        <v>季節蔬菜</v>
      </c>
      <c r="Q5" s="31" t="s">
        <v>68</v>
      </c>
      <c r="R5" s="1" t="s">
        <v>16</v>
      </c>
      <c r="S5" s="31" t="str">
        <f>'115.5月菜單'!B27</f>
        <v>冬瓜湯</v>
      </c>
      <c r="T5" s="31" t="s">
        <v>66</v>
      </c>
      <c r="U5" s="1" t="s">
        <v>16</v>
      </c>
      <c r="V5" s="228"/>
      <c r="W5" s="32" t="s">
        <v>43</v>
      </c>
      <c r="X5" s="33" t="s">
        <v>19</v>
      </c>
      <c r="Y5" s="34">
        <v>6.4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226"/>
      <c r="D6" s="2" t="s">
        <v>65</v>
      </c>
      <c r="E6" s="2"/>
      <c r="F6" s="2">
        <v>120</v>
      </c>
      <c r="G6" s="2" t="s">
        <v>124</v>
      </c>
      <c r="H6" s="2"/>
      <c r="I6" s="2">
        <v>70</v>
      </c>
      <c r="J6" s="2" t="s">
        <v>138</v>
      </c>
      <c r="K6" s="2"/>
      <c r="L6" s="2">
        <v>40</v>
      </c>
      <c r="M6" s="2" t="s">
        <v>128</v>
      </c>
      <c r="N6" s="2"/>
      <c r="O6" s="2">
        <v>50</v>
      </c>
      <c r="P6" s="2" t="s">
        <v>67</v>
      </c>
      <c r="Q6" s="2"/>
      <c r="R6" s="2">
        <v>120</v>
      </c>
      <c r="S6" s="2" t="s">
        <v>84</v>
      </c>
      <c r="T6" s="2"/>
      <c r="U6" s="2">
        <v>40</v>
      </c>
      <c r="V6" s="229"/>
      <c r="W6" s="89">
        <f>Y5*15+Y6*0+Y7*5+Y8*0+Y9*15+Y10*12+15</f>
        <v>121.5</v>
      </c>
      <c r="X6" s="37" t="s">
        <v>24</v>
      </c>
      <c r="Y6" s="38">
        <v>2.9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9"/>
    </row>
    <row r="7" spans="2:33" ht="27.9" customHeight="1">
      <c r="B7" s="36">
        <v>11</v>
      </c>
      <c r="C7" s="226"/>
      <c r="D7" s="2"/>
      <c r="E7" s="2"/>
      <c r="F7" s="2"/>
      <c r="G7" s="2" t="s">
        <v>249</v>
      </c>
      <c r="H7" s="2"/>
      <c r="I7" s="2">
        <v>1</v>
      </c>
      <c r="J7" s="2" t="s">
        <v>89</v>
      </c>
      <c r="K7" s="2"/>
      <c r="L7" s="2">
        <v>10</v>
      </c>
      <c r="M7" s="2" t="s">
        <v>115</v>
      </c>
      <c r="N7" s="2" t="s">
        <v>116</v>
      </c>
      <c r="O7" s="2">
        <v>20</v>
      </c>
      <c r="P7" s="2"/>
      <c r="Q7" s="2"/>
      <c r="R7" s="2"/>
      <c r="S7" s="2" t="s">
        <v>102</v>
      </c>
      <c r="T7" s="2"/>
      <c r="U7" s="2">
        <v>1</v>
      </c>
      <c r="V7" s="229"/>
      <c r="W7" s="39" t="s">
        <v>45</v>
      </c>
      <c r="X7" s="40" t="s">
        <v>26</v>
      </c>
      <c r="Y7" s="38">
        <v>2.1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5"/>
    </row>
    <row r="8" spans="2:33" ht="27.9" customHeight="1">
      <c r="B8" s="36" t="s">
        <v>10</v>
      </c>
      <c r="C8" s="226"/>
      <c r="D8" s="2"/>
      <c r="E8" s="2"/>
      <c r="F8" s="2"/>
      <c r="G8" s="2" t="s">
        <v>102</v>
      </c>
      <c r="H8" s="44"/>
      <c r="I8" s="2">
        <v>1</v>
      </c>
      <c r="J8" s="2" t="s">
        <v>104</v>
      </c>
      <c r="K8" s="2"/>
      <c r="L8" s="2">
        <v>1</v>
      </c>
      <c r="M8" s="2" t="s">
        <v>86</v>
      </c>
      <c r="N8" s="2"/>
      <c r="O8" s="2">
        <v>10</v>
      </c>
      <c r="P8" s="2"/>
      <c r="Q8" s="44"/>
      <c r="R8" s="2"/>
      <c r="S8" s="2"/>
      <c r="T8" s="2"/>
      <c r="U8" s="2"/>
      <c r="V8" s="229"/>
      <c r="W8" s="87">
        <f>Y5*0+Y6*5+Y7*0+Y8*5+Y9*0+Y10*4</f>
        <v>29.5</v>
      </c>
      <c r="X8" s="40" t="s">
        <v>29</v>
      </c>
      <c r="Y8" s="38">
        <v>3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9"/>
    </row>
    <row r="9" spans="2:33" ht="27.9" customHeight="1">
      <c r="B9" s="227" t="s">
        <v>36</v>
      </c>
      <c r="C9" s="226"/>
      <c r="D9" s="2"/>
      <c r="E9" s="2"/>
      <c r="F9" s="2"/>
      <c r="G9" s="2"/>
      <c r="H9" s="44"/>
      <c r="I9" s="2"/>
      <c r="J9" s="2"/>
      <c r="K9" s="2"/>
      <c r="L9" s="2"/>
      <c r="M9" s="2" t="s">
        <v>106</v>
      </c>
      <c r="N9" s="2"/>
      <c r="O9" s="2">
        <v>3</v>
      </c>
      <c r="P9" s="2"/>
      <c r="Q9" s="44"/>
      <c r="R9" s="2"/>
      <c r="S9" s="2"/>
      <c r="T9" s="2"/>
      <c r="U9" s="2"/>
      <c r="V9" s="229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5"/>
    </row>
    <row r="10" spans="2:33" ht="27.9" customHeight="1">
      <c r="B10" s="227"/>
      <c r="C10" s="226"/>
      <c r="D10" s="2"/>
      <c r="E10" s="2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84"/>
      <c r="U10" s="2"/>
      <c r="V10" s="229"/>
      <c r="W10" s="87">
        <f>Y5*2+Y6*7+Y7*1+Y8*0+Y9*0+Y10*8</f>
        <v>35.200000000000003</v>
      </c>
      <c r="X10" s="79" t="s">
        <v>41</v>
      </c>
      <c r="Y10" s="45">
        <v>0</v>
      </c>
      <c r="Z10" s="14"/>
      <c r="AA10" s="15" t="s">
        <v>34</v>
      </c>
      <c r="AE10" s="15">
        <f>AB10*15</f>
        <v>0</v>
      </c>
      <c r="AG10" s="89"/>
    </row>
    <row r="11" spans="2:33" ht="27.9" customHeight="1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29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30"/>
      <c r="W12" s="88">
        <f>W6*4+W10*4+W8*9</f>
        <v>892.3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90"/>
    </row>
    <row r="13" spans="2:33" s="35" customFormat="1" ht="27.9" customHeight="1">
      <c r="B13" s="30">
        <v>5</v>
      </c>
      <c r="C13" s="226"/>
      <c r="D13" s="31" t="str">
        <f>'115.5月菜單'!F22</f>
        <v>炒粄條</v>
      </c>
      <c r="E13" s="31" t="s">
        <v>17</v>
      </c>
      <c r="F13" s="31"/>
      <c r="G13" s="31" t="str">
        <f>'115.5月菜單'!F23</f>
        <v>滷肉排</v>
      </c>
      <c r="H13" s="31" t="s">
        <v>97</v>
      </c>
      <c r="I13" s="31"/>
      <c r="J13" s="31" t="str">
        <f>'115.5月菜單'!F24</f>
        <v>小魚乾炒豆干</v>
      </c>
      <c r="K13" s="31" t="s">
        <v>285</v>
      </c>
      <c r="L13" s="31"/>
      <c r="M13" s="31" t="str">
        <f>'115.5月菜單'!F25</f>
        <v>竹筍羹</v>
      </c>
      <c r="N13" s="31" t="s">
        <v>48</v>
      </c>
      <c r="O13" s="31"/>
      <c r="P13" s="31" t="str">
        <f>'115.5月菜單'!F26</f>
        <v>季節蔬菜</v>
      </c>
      <c r="Q13" s="31" t="s">
        <v>68</v>
      </c>
      <c r="R13" s="31"/>
      <c r="S13" s="31" t="str">
        <f>'115.5月菜單'!F27</f>
        <v>菜頭湯</v>
      </c>
      <c r="T13" s="31" t="s">
        <v>66</v>
      </c>
      <c r="U13" s="31"/>
      <c r="V13" s="228" t="s">
        <v>94</v>
      </c>
      <c r="W13" s="32" t="s">
        <v>43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226"/>
      <c r="D14" s="2" t="s">
        <v>287</v>
      </c>
      <c r="E14" s="2"/>
      <c r="F14" s="2">
        <v>120</v>
      </c>
      <c r="G14" s="2" t="s">
        <v>90</v>
      </c>
      <c r="H14" s="2"/>
      <c r="I14" s="2">
        <v>60</v>
      </c>
      <c r="J14" s="2" t="s">
        <v>99</v>
      </c>
      <c r="K14" s="2" t="s">
        <v>127</v>
      </c>
      <c r="L14" s="2">
        <v>60</v>
      </c>
      <c r="M14" s="94" t="s">
        <v>171</v>
      </c>
      <c r="N14" s="94"/>
      <c r="O14" s="94">
        <v>50</v>
      </c>
      <c r="P14" s="2" t="s">
        <v>67</v>
      </c>
      <c r="Q14" s="2"/>
      <c r="R14" s="2">
        <v>120</v>
      </c>
      <c r="S14" s="2" t="s">
        <v>117</v>
      </c>
      <c r="T14" s="2"/>
      <c r="U14" s="2">
        <v>30</v>
      </c>
      <c r="V14" s="229"/>
      <c r="W14" s="89">
        <f>Y13*15+Y14*0+Y15*5+Y16*0+Y17*15+Y18*12</f>
        <v>117.5</v>
      </c>
      <c r="X14" s="37" t="s">
        <v>24</v>
      </c>
      <c r="Y14" s="38">
        <v>3.1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9"/>
    </row>
    <row r="15" spans="2:33" ht="27.9" customHeight="1">
      <c r="B15" s="36">
        <v>12</v>
      </c>
      <c r="C15" s="226"/>
      <c r="D15" s="2" t="s">
        <v>151</v>
      </c>
      <c r="E15" s="2"/>
      <c r="F15" s="2">
        <v>35</v>
      </c>
      <c r="G15" s="2"/>
      <c r="H15" s="2"/>
      <c r="I15" s="2"/>
      <c r="J15" s="2" t="s">
        <v>286</v>
      </c>
      <c r="K15" s="2"/>
      <c r="L15" s="2">
        <v>3</v>
      </c>
      <c r="M15" s="94" t="s">
        <v>167</v>
      </c>
      <c r="N15" s="94"/>
      <c r="O15" s="94">
        <v>10</v>
      </c>
      <c r="P15" s="2"/>
      <c r="Q15" s="2"/>
      <c r="R15" s="2"/>
      <c r="S15" s="2"/>
      <c r="T15" s="2"/>
      <c r="U15" s="2"/>
      <c r="V15" s="229"/>
      <c r="W15" s="39" t="s">
        <v>45</v>
      </c>
      <c r="X15" s="40" t="s">
        <v>26</v>
      </c>
      <c r="Y15" s="38">
        <v>2.5</v>
      </c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  <c r="AG15" s="75"/>
    </row>
    <row r="16" spans="2:33" ht="27.9" customHeight="1">
      <c r="B16" s="36" t="s">
        <v>10</v>
      </c>
      <c r="C16" s="226"/>
      <c r="D16" s="2" t="s">
        <v>121</v>
      </c>
      <c r="E16" s="2"/>
      <c r="F16" s="2">
        <v>1</v>
      </c>
      <c r="G16" s="2"/>
      <c r="H16" s="44"/>
      <c r="I16" s="2"/>
      <c r="J16" s="2"/>
      <c r="K16" s="44"/>
      <c r="L16" s="2"/>
      <c r="M16" s="94" t="s">
        <v>103</v>
      </c>
      <c r="N16" s="94"/>
      <c r="O16" s="94">
        <v>10</v>
      </c>
      <c r="P16" s="2"/>
      <c r="Q16" s="44"/>
      <c r="R16" s="2"/>
      <c r="S16" s="2"/>
      <c r="T16" s="2"/>
      <c r="U16" s="2"/>
      <c r="V16" s="229"/>
      <c r="W16" s="87">
        <f>Y13*0+Y14*5+Y15*0+Y16*5+Y17*0+Y18*4</f>
        <v>30.5</v>
      </c>
      <c r="X16" s="40" t="s">
        <v>29</v>
      </c>
      <c r="Y16" s="38">
        <v>3</v>
      </c>
      <c r="Z16" s="14"/>
      <c r="AA16" s="15" t="s">
        <v>30</v>
      </c>
      <c r="AB16" s="16">
        <v>1.7</v>
      </c>
      <c r="AC16" s="16">
        <f>AB16*1</f>
        <v>1.7</v>
      </c>
      <c r="AD16" s="16" t="s">
        <v>28</v>
      </c>
      <c r="AE16" s="16">
        <f>AB16*5</f>
        <v>8.5</v>
      </c>
      <c r="AF16" s="16">
        <f>AC16*4+AE16*4</f>
        <v>40.799999999999997</v>
      </c>
      <c r="AG16" s="89"/>
    </row>
    <row r="17" spans="2:33" ht="27.9" customHeight="1">
      <c r="B17" s="227" t="s">
        <v>37</v>
      </c>
      <c r="C17" s="226"/>
      <c r="D17" s="2" t="s">
        <v>89</v>
      </c>
      <c r="E17" s="2"/>
      <c r="F17" s="2">
        <v>10</v>
      </c>
      <c r="G17" s="2"/>
      <c r="H17" s="44"/>
      <c r="I17" s="2"/>
      <c r="J17" s="2"/>
      <c r="K17" s="2"/>
      <c r="L17" s="2"/>
      <c r="M17" s="94" t="s">
        <v>129</v>
      </c>
      <c r="N17" s="95"/>
      <c r="O17" s="94">
        <v>3</v>
      </c>
      <c r="P17" s="2"/>
      <c r="Q17" s="44"/>
      <c r="R17" s="2"/>
      <c r="S17" s="2"/>
      <c r="T17" s="2"/>
      <c r="U17" s="2"/>
      <c r="V17" s="229"/>
      <c r="W17" s="39" t="s">
        <v>46</v>
      </c>
      <c r="X17" s="40" t="s">
        <v>32</v>
      </c>
      <c r="Y17" s="38">
        <v>1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5"/>
    </row>
    <row r="18" spans="2:33" ht="27.9" customHeight="1">
      <c r="B18" s="227"/>
      <c r="C18" s="226"/>
      <c r="D18" s="86" t="s">
        <v>106</v>
      </c>
      <c r="E18" s="44"/>
      <c r="F18" s="2">
        <v>1</v>
      </c>
      <c r="G18" s="2"/>
      <c r="H18" s="44"/>
      <c r="I18" s="2"/>
      <c r="J18" s="2"/>
      <c r="K18" s="2"/>
      <c r="L18" s="2"/>
      <c r="M18" s="2" t="s">
        <v>130</v>
      </c>
      <c r="N18" s="2"/>
      <c r="O18" s="2">
        <v>1</v>
      </c>
      <c r="P18" s="2"/>
      <c r="Q18" s="44"/>
      <c r="R18" s="2"/>
      <c r="S18" s="99"/>
      <c r="T18" s="99"/>
      <c r="U18" s="99"/>
      <c r="V18" s="229"/>
      <c r="W18" s="87">
        <f>Y13*2+Y14*7+Y15*1+Y16*0+Y17*0+Y18*8</f>
        <v>36.200000000000003</v>
      </c>
      <c r="X18" s="79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89"/>
    </row>
    <row r="19" spans="2:33" ht="27.9" customHeight="1">
      <c r="B19" s="46" t="s">
        <v>35</v>
      </c>
      <c r="C19" s="47"/>
      <c r="D19" s="86" t="s">
        <v>62</v>
      </c>
      <c r="E19" s="44"/>
      <c r="F19" s="2">
        <v>10</v>
      </c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78"/>
      <c r="U19" s="78"/>
      <c r="V19" s="229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>
      <c r="B20" s="49"/>
      <c r="C20" s="50"/>
      <c r="D20" s="86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30"/>
      <c r="W20" s="88">
        <f>W14*4+W18*4+W16*9</f>
        <v>889.3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90"/>
    </row>
    <row r="21" spans="2:33" s="35" customFormat="1" ht="27.9" customHeight="1">
      <c r="B21" s="30">
        <v>5</v>
      </c>
      <c r="C21" s="226"/>
      <c r="D21" s="31" t="str">
        <f>'115.5月菜單'!J22</f>
        <v>香Q米飯</v>
      </c>
      <c r="E21" s="31" t="s">
        <v>71</v>
      </c>
      <c r="F21" s="31"/>
      <c r="G21" s="31" t="str">
        <f>'115.5月菜單'!J23</f>
        <v>法式菲力雞排</v>
      </c>
      <c r="H21" s="31" t="s">
        <v>85</v>
      </c>
      <c r="I21" s="31"/>
      <c r="J21" s="31" t="str">
        <f>'115.5月菜單'!J24</f>
        <v>瓜仔肉</v>
      </c>
      <c r="K21" s="31" t="s">
        <v>17</v>
      </c>
      <c r="L21" s="31"/>
      <c r="M21" s="31" t="str">
        <f>'115.5月菜單'!J25</f>
        <v>高麗菜豆皮</v>
      </c>
      <c r="N21" s="31" t="s">
        <v>70</v>
      </c>
      <c r="O21" s="31"/>
      <c r="P21" s="31" t="str">
        <f>'115.5月菜單'!J26</f>
        <v>季節蔬菜</v>
      </c>
      <c r="Q21" s="31" t="s">
        <v>18</v>
      </c>
      <c r="R21" s="31"/>
      <c r="S21" s="31" t="str">
        <f>'115.5月菜單'!J27</f>
        <v>味噌菇菇湯</v>
      </c>
      <c r="T21" s="31" t="s">
        <v>17</v>
      </c>
      <c r="U21" s="31"/>
      <c r="V21" s="228"/>
      <c r="W21" s="32" t="s">
        <v>43</v>
      </c>
      <c r="X21" s="33" t="s">
        <v>19</v>
      </c>
      <c r="Y21" s="34">
        <v>6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226"/>
      <c r="D22" s="2" t="s">
        <v>72</v>
      </c>
      <c r="E22" s="2"/>
      <c r="F22" s="2">
        <v>120</v>
      </c>
      <c r="G22" s="2" t="s">
        <v>281</v>
      </c>
      <c r="H22" s="2"/>
      <c r="I22" s="2">
        <v>60</v>
      </c>
      <c r="J22" s="2" t="s">
        <v>131</v>
      </c>
      <c r="K22" s="2"/>
      <c r="L22" s="2">
        <v>28</v>
      </c>
      <c r="M22" s="94" t="s">
        <v>128</v>
      </c>
      <c r="N22" s="94"/>
      <c r="O22" s="94">
        <v>70</v>
      </c>
      <c r="P22" s="2" t="s">
        <v>58</v>
      </c>
      <c r="Q22" s="2"/>
      <c r="R22" s="2">
        <v>120</v>
      </c>
      <c r="S22" s="2" t="s">
        <v>169</v>
      </c>
      <c r="T22" s="2"/>
      <c r="U22" s="2">
        <v>1</v>
      </c>
      <c r="V22" s="229"/>
      <c r="W22" s="89">
        <f>Y21*15+Y22*0+Y23*5+Y24*0+Y25*15+Y26*12+15</f>
        <v>117</v>
      </c>
      <c r="X22" s="37" t="s">
        <v>24</v>
      </c>
      <c r="Y22" s="38">
        <v>3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9"/>
    </row>
    <row r="23" spans="2:33" s="56" customFormat="1" ht="27.9" customHeight="1">
      <c r="B23" s="36">
        <v>13</v>
      </c>
      <c r="C23" s="226"/>
      <c r="D23" s="2"/>
      <c r="E23" s="2"/>
      <c r="F23" s="2"/>
      <c r="G23" s="2"/>
      <c r="H23" s="2"/>
      <c r="I23" s="2"/>
      <c r="J23" s="2" t="s">
        <v>89</v>
      </c>
      <c r="K23" s="2"/>
      <c r="L23" s="2">
        <v>40</v>
      </c>
      <c r="M23" s="94" t="s">
        <v>106</v>
      </c>
      <c r="N23" s="94"/>
      <c r="O23" s="94">
        <v>1</v>
      </c>
      <c r="P23" s="2"/>
      <c r="Q23" s="2"/>
      <c r="R23" s="2"/>
      <c r="S23" s="2" t="s">
        <v>86</v>
      </c>
      <c r="T23" s="44"/>
      <c r="U23" s="2">
        <v>20</v>
      </c>
      <c r="V23" s="229"/>
      <c r="W23" s="39" t="s">
        <v>45</v>
      </c>
      <c r="X23" s="40" t="s">
        <v>26</v>
      </c>
      <c r="Y23" s="38">
        <v>2.4</v>
      </c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5"/>
    </row>
    <row r="24" spans="2:33" s="56" customFormat="1" ht="27.9" customHeight="1">
      <c r="B24" s="36" t="s">
        <v>10</v>
      </c>
      <c r="C24" s="226"/>
      <c r="D24" s="2"/>
      <c r="E24" s="2"/>
      <c r="F24" s="2"/>
      <c r="G24" s="2"/>
      <c r="H24" s="44"/>
      <c r="I24" s="2"/>
      <c r="J24" s="2" t="s">
        <v>120</v>
      </c>
      <c r="K24" s="2"/>
      <c r="L24" s="2">
        <v>1</v>
      </c>
      <c r="M24" s="2" t="s">
        <v>137</v>
      </c>
      <c r="N24" s="84"/>
      <c r="O24" s="2">
        <v>5</v>
      </c>
      <c r="P24" s="2"/>
      <c r="Q24" s="44"/>
      <c r="R24" s="2"/>
      <c r="S24" s="2" t="s">
        <v>167</v>
      </c>
      <c r="T24" s="84"/>
      <c r="U24" s="2">
        <v>10</v>
      </c>
      <c r="V24" s="229"/>
      <c r="W24" s="87">
        <f>Y21*0+Y22*5+Y23*0+Y24*5+Y25*0+Y26*4</f>
        <v>30</v>
      </c>
      <c r="X24" s="40" t="s">
        <v>29</v>
      </c>
      <c r="Y24" s="38">
        <v>3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9"/>
    </row>
    <row r="25" spans="2:33" s="56" customFormat="1" ht="27.9" customHeight="1">
      <c r="B25" s="227" t="s">
        <v>38</v>
      </c>
      <c r="C25" s="226"/>
      <c r="D25" s="2"/>
      <c r="E25" s="2"/>
      <c r="F25" s="2"/>
      <c r="G25" s="2"/>
      <c r="H25" s="44"/>
      <c r="I25" s="2"/>
      <c r="J25" s="2"/>
      <c r="K25" s="2"/>
      <c r="L25" s="2"/>
      <c r="M25" s="2"/>
      <c r="N25" s="44"/>
      <c r="O25" s="2"/>
      <c r="P25" s="2"/>
      <c r="Q25" s="44"/>
      <c r="R25" s="2"/>
      <c r="S25" s="2" t="s">
        <v>106</v>
      </c>
      <c r="T25" s="84"/>
      <c r="U25" s="2">
        <v>1</v>
      </c>
      <c r="V25" s="229"/>
      <c r="W25" s="39" t="s">
        <v>46</v>
      </c>
      <c r="X25" s="40" t="s">
        <v>32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5"/>
    </row>
    <row r="26" spans="2:33" s="56" customFormat="1" ht="27.9" customHeight="1">
      <c r="B26" s="227"/>
      <c r="C26" s="226"/>
      <c r="D26" s="2"/>
      <c r="E26" s="2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 t="s">
        <v>81</v>
      </c>
      <c r="T26" s="84"/>
      <c r="U26" s="2">
        <v>1</v>
      </c>
      <c r="V26" s="229"/>
      <c r="W26" s="87">
        <f>Y21*2+Y22*7+Y23*1+Y24*0+Y25*0+Y26*8</f>
        <v>35.4</v>
      </c>
      <c r="X26" s="79" t="s">
        <v>41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9"/>
    </row>
    <row r="27" spans="2:33" s="56" customFormat="1" ht="27.9" customHeight="1">
      <c r="B27" s="62" t="s">
        <v>35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29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30"/>
      <c r="W28" s="88">
        <f>W22*4+W26*4+W24*9</f>
        <v>879.6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90"/>
    </row>
    <row r="29" spans="2:33" s="35" customFormat="1" ht="27.9" customHeight="1">
      <c r="B29" s="30">
        <v>5</v>
      </c>
      <c r="C29" s="226"/>
      <c r="D29" s="31" t="str">
        <f>'115.5月菜單'!N22</f>
        <v>香Q米飯</v>
      </c>
      <c r="E29" s="31" t="s">
        <v>15</v>
      </c>
      <c r="F29" s="31"/>
      <c r="G29" s="31" t="str">
        <f>'115.5月菜單'!N23</f>
        <v>紅燒排骨肉</v>
      </c>
      <c r="H29" s="31" t="s">
        <v>17</v>
      </c>
      <c r="I29" s="31"/>
      <c r="J29" s="31" t="str">
        <f>'115.5月菜單'!N24</f>
        <v>雞柳條X1</v>
      </c>
      <c r="K29" s="31" t="s">
        <v>75</v>
      </c>
      <c r="L29" s="31"/>
      <c r="M29" s="31" t="str">
        <f>'115.5月菜單'!N25</f>
        <v>沙茶甜不辣</v>
      </c>
      <c r="N29" s="31" t="s">
        <v>61</v>
      </c>
      <c r="O29" s="31"/>
      <c r="P29" s="31" t="str">
        <f>'115.5月菜單'!N26</f>
        <v>季節蔬菜</v>
      </c>
      <c r="Q29" s="31" t="s">
        <v>49</v>
      </c>
      <c r="R29" s="31"/>
      <c r="S29" s="31" t="str">
        <f>'115.5月菜單'!N27</f>
        <v>什錦蔬菜湯</v>
      </c>
      <c r="T29" s="31" t="s">
        <v>48</v>
      </c>
      <c r="U29" s="31"/>
      <c r="V29" s="228"/>
      <c r="W29" s="32" t="s">
        <v>43</v>
      </c>
      <c r="X29" s="33" t="s">
        <v>19</v>
      </c>
      <c r="Y29" s="34">
        <v>6.7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</row>
    <row r="30" spans="2:33" ht="27.9" customHeight="1">
      <c r="B30" s="36" t="s">
        <v>96</v>
      </c>
      <c r="C30" s="226"/>
      <c r="D30" s="2" t="s">
        <v>55</v>
      </c>
      <c r="E30" s="2"/>
      <c r="F30" s="2">
        <v>120</v>
      </c>
      <c r="G30" s="2" t="s">
        <v>101</v>
      </c>
      <c r="H30" s="2"/>
      <c r="I30" s="2">
        <v>40</v>
      </c>
      <c r="J30" s="2" t="s">
        <v>168</v>
      </c>
      <c r="K30" s="2"/>
      <c r="L30" s="2">
        <v>30</v>
      </c>
      <c r="M30" s="2" t="s">
        <v>278</v>
      </c>
      <c r="N30" s="2"/>
      <c r="O30" s="2">
        <v>50</v>
      </c>
      <c r="P30" s="2" t="s">
        <v>58</v>
      </c>
      <c r="Q30" s="2"/>
      <c r="R30" s="2">
        <v>120</v>
      </c>
      <c r="S30" s="2" t="s">
        <v>128</v>
      </c>
      <c r="T30" s="2"/>
      <c r="U30" s="2">
        <v>40</v>
      </c>
      <c r="V30" s="229"/>
      <c r="W30" s="89">
        <f>Y29*15+Y30*0+Y31*5+Y32*0+Y33*15+Y34*12+15</f>
        <v>123.5</v>
      </c>
      <c r="X30" s="37" t="s">
        <v>24</v>
      </c>
      <c r="Y30" s="38">
        <v>2.6</v>
      </c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>
      <c r="B31" s="36">
        <v>14</v>
      </c>
      <c r="C31" s="226"/>
      <c r="D31" s="2"/>
      <c r="E31" s="2"/>
      <c r="F31" s="2"/>
      <c r="G31" s="2" t="s">
        <v>273</v>
      </c>
      <c r="H31" s="2"/>
      <c r="I31" s="2">
        <v>20</v>
      </c>
      <c r="J31" s="2"/>
      <c r="K31" s="2"/>
      <c r="L31" s="2"/>
      <c r="M31" s="2"/>
      <c r="N31" s="2"/>
      <c r="O31" s="2"/>
      <c r="P31" s="2"/>
      <c r="Q31" s="2"/>
      <c r="R31" s="2"/>
      <c r="S31" s="2" t="s">
        <v>89</v>
      </c>
      <c r="T31" s="86"/>
      <c r="U31" s="2">
        <v>10</v>
      </c>
      <c r="V31" s="229"/>
      <c r="W31" s="39" t="s">
        <v>45</v>
      </c>
      <c r="X31" s="40" t="s">
        <v>26</v>
      </c>
      <c r="Y31" s="38">
        <v>1.6</v>
      </c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</row>
    <row r="32" spans="2:33" ht="27.9" customHeight="1">
      <c r="B32" s="36" t="s">
        <v>10</v>
      </c>
      <c r="C32" s="226"/>
      <c r="D32" s="2"/>
      <c r="E32" s="2"/>
      <c r="F32" s="2"/>
      <c r="G32" s="2"/>
      <c r="H32" s="44"/>
      <c r="I32" s="2"/>
      <c r="J32" s="2"/>
      <c r="K32" s="44"/>
      <c r="L32" s="2"/>
      <c r="M32" s="2"/>
      <c r="N32" s="2"/>
      <c r="O32" s="2"/>
      <c r="P32" s="2"/>
      <c r="Q32" s="44"/>
      <c r="R32" s="2"/>
      <c r="S32" s="2" t="s">
        <v>106</v>
      </c>
      <c r="T32" s="44"/>
      <c r="U32" s="2">
        <v>3</v>
      </c>
      <c r="V32" s="229"/>
      <c r="W32" s="87">
        <f>Y29*0+Y30*5+Y31*0+Y32*5+Y33*0+Y34*4</f>
        <v>28</v>
      </c>
      <c r="X32" s="40" t="s">
        <v>29</v>
      </c>
      <c r="Y32" s="38">
        <v>3</v>
      </c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</row>
    <row r="33" spans="2:33" ht="27.9" customHeight="1">
      <c r="B33" s="227" t="s">
        <v>39</v>
      </c>
      <c r="C33" s="226"/>
      <c r="D33" s="2"/>
      <c r="E33" s="2"/>
      <c r="F33" s="2"/>
      <c r="G33" s="2"/>
      <c r="H33" s="44"/>
      <c r="I33" s="2"/>
      <c r="J33" s="2"/>
      <c r="K33" s="44"/>
      <c r="L33" s="2"/>
      <c r="M33" s="2"/>
      <c r="N33" s="2"/>
      <c r="O33" s="2"/>
      <c r="P33" s="2"/>
      <c r="Q33" s="44"/>
      <c r="R33" s="2"/>
      <c r="S33" s="2" t="s">
        <v>81</v>
      </c>
      <c r="T33" s="44"/>
      <c r="U33" s="2">
        <v>1</v>
      </c>
      <c r="V33" s="229"/>
      <c r="W33" s="39" t="s">
        <v>46</v>
      </c>
      <c r="X33" s="40" t="s">
        <v>32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</row>
    <row r="34" spans="2:33" ht="27.9" customHeight="1">
      <c r="B34" s="227"/>
      <c r="C34" s="226"/>
      <c r="D34" s="2"/>
      <c r="E34" s="2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 t="s">
        <v>251</v>
      </c>
      <c r="T34" s="44"/>
      <c r="U34" s="2">
        <v>1</v>
      </c>
      <c r="V34" s="229"/>
      <c r="W34" s="87">
        <f>Y29*2+Y30*7+Y31*1+Y32*0+Y33*0+Y34*8</f>
        <v>33.200000000000003</v>
      </c>
      <c r="X34" s="79" t="s">
        <v>41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</row>
    <row r="35" spans="2:33" ht="27.9" customHeight="1">
      <c r="B35" s="46" t="s">
        <v>35</v>
      </c>
      <c r="C35" s="47"/>
      <c r="D35" s="86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29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30"/>
      <c r="W36" s="88">
        <f>W30*4+W34*4+W32*9</f>
        <v>878.8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90"/>
    </row>
    <row r="37" spans="2:33" s="35" customFormat="1" ht="27.9" customHeight="1">
      <c r="B37" s="30">
        <v>5</v>
      </c>
      <c r="C37" s="226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28"/>
      <c r="W37" s="32"/>
      <c r="X37" s="33"/>
      <c r="Y37" s="34"/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 t="s">
        <v>8</v>
      </c>
      <c r="C38" s="226"/>
      <c r="D38" s="2"/>
      <c r="E38" s="2"/>
      <c r="F38" s="2"/>
      <c r="G38" s="2"/>
      <c r="H38" s="2"/>
      <c r="I38" s="2"/>
      <c r="J38" s="94"/>
      <c r="K38" s="94"/>
      <c r="L38" s="94"/>
      <c r="M38" s="108"/>
      <c r="N38" s="102"/>
      <c r="O38" s="104"/>
      <c r="P38" s="2"/>
      <c r="Q38" s="2"/>
      <c r="R38" s="2"/>
      <c r="S38" s="2"/>
      <c r="T38" s="2"/>
      <c r="U38" s="2"/>
      <c r="V38" s="229"/>
      <c r="W38" s="89"/>
      <c r="X38" s="37"/>
      <c r="Y38" s="38"/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9"/>
    </row>
    <row r="39" spans="2:33" ht="27.9" customHeight="1">
      <c r="B39" s="36">
        <v>15</v>
      </c>
      <c r="C39" s="226"/>
      <c r="D39" s="2"/>
      <c r="E39" s="2"/>
      <c r="F39" s="2"/>
      <c r="G39" s="2"/>
      <c r="H39" s="2"/>
      <c r="I39" s="2"/>
      <c r="J39" s="94"/>
      <c r="K39" s="94"/>
      <c r="L39" s="94"/>
      <c r="M39" s="56"/>
      <c r="N39" s="110"/>
      <c r="O39" s="105"/>
      <c r="P39" s="2"/>
      <c r="Q39" s="2"/>
      <c r="R39" s="2"/>
      <c r="S39" s="2"/>
      <c r="T39" s="2"/>
      <c r="U39" s="2"/>
      <c r="V39" s="229"/>
      <c r="W39" s="39"/>
      <c r="X39" s="40"/>
      <c r="Y39" s="38"/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5"/>
    </row>
    <row r="40" spans="2:33" ht="27.9" customHeight="1">
      <c r="B40" s="36" t="s">
        <v>10</v>
      </c>
      <c r="C40" s="226"/>
      <c r="D40" s="2"/>
      <c r="E40" s="2"/>
      <c r="F40" s="2"/>
      <c r="G40" s="2"/>
      <c r="H40" s="2"/>
      <c r="I40" s="2"/>
      <c r="J40" s="2"/>
      <c r="K40" s="101"/>
      <c r="L40" s="94"/>
      <c r="M40" s="56"/>
      <c r="N40" s="106"/>
      <c r="O40" s="105"/>
      <c r="P40" s="2"/>
      <c r="Q40" s="2"/>
      <c r="R40" s="2"/>
      <c r="S40" s="2"/>
      <c r="T40" s="2"/>
      <c r="U40" s="2"/>
      <c r="V40" s="229"/>
      <c r="W40" s="87"/>
      <c r="X40" s="40"/>
      <c r="Y40" s="38"/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9"/>
    </row>
    <row r="41" spans="2:33" ht="27.9" customHeight="1">
      <c r="B41" s="227" t="s">
        <v>31</v>
      </c>
      <c r="C41" s="226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2"/>
      <c r="U41" s="2"/>
      <c r="V41" s="229"/>
      <c r="W41" s="39"/>
      <c r="X41" s="40"/>
      <c r="Y41" s="38"/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5"/>
    </row>
    <row r="42" spans="2:33" ht="27.9" customHeight="1">
      <c r="B42" s="227"/>
      <c r="C42" s="226"/>
      <c r="D42" s="44"/>
      <c r="E42" s="44"/>
      <c r="F42" s="2"/>
      <c r="G42" s="2"/>
      <c r="H42" s="44"/>
      <c r="I42" s="2"/>
      <c r="J42" s="2"/>
      <c r="K42" s="2"/>
      <c r="L42" s="2"/>
      <c r="M42" s="2"/>
      <c r="N42" s="44"/>
      <c r="O42" s="2"/>
      <c r="P42" s="2"/>
      <c r="Q42" s="44"/>
      <c r="R42" s="2"/>
      <c r="S42" s="2"/>
      <c r="T42" s="44"/>
      <c r="U42" s="2"/>
      <c r="V42" s="229"/>
      <c r="W42" s="87"/>
      <c r="X42" s="79"/>
      <c r="Y42" s="45"/>
      <c r="Z42" s="14"/>
      <c r="AA42" s="15" t="s">
        <v>34</v>
      </c>
      <c r="AE42" s="15">
        <f>AB42*15</f>
        <v>0</v>
      </c>
      <c r="AG42" s="89"/>
    </row>
    <row r="43" spans="2:33" ht="27.9" customHeight="1">
      <c r="B43" s="46" t="s">
        <v>35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98"/>
      <c r="N43" s="103"/>
      <c r="O43" s="2"/>
      <c r="P43" s="2"/>
      <c r="Q43" s="44"/>
      <c r="R43" s="2"/>
      <c r="S43" s="2"/>
      <c r="T43" s="44"/>
      <c r="U43" s="2"/>
      <c r="V43" s="229"/>
      <c r="W43" s="39"/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6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30"/>
      <c r="W44" s="88"/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90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73"/>
      <c r="AB45" s="55"/>
    </row>
    <row r="46" spans="2:33" ht="28.2">
      <c r="B46" s="55"/>
      <c r="C46" s="60"/>
      <c r="D46" s="224"/>
      <c r="E46" s="224"/>
      <c r="F46" s="235"/>
      <c r="G46" s="235"/>
      <c r="H46" s="74"/>
      <c r="K46" s="74"/>
      <c r="M46" s="107"/>
      <c r="N46" s="107"/>
      <c r="O46" s="107"/>
      <c r="Q46" s="74"/>
      <c r="T46" s="74"/>
    </row>
    <row r="47" spans="2:33" ht="28.2">
      <c r="M47" s="107"/>
      <c r="N47" s="107"/>
      <c r="O47" s="107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F3:O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7" zoomScale="75" zoomScaleNormal="75" workbookViewId="0">
      <selection activeCell="P19" sqref="P19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31" t="s">
        <v>292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3"/>
      <c r="AB1" s="5"/>
    </row>
    <row r="2" spans="2:33" s="4" customFormat="1" ht="13.5" customHeight="1">
      <c r="B2" s="232"/>
      <c r="C2" s="233"/>
      <c r="D2" s="233"/>
      <c r="E2" s="233"/>
      <c r="F2" s="233"/>
      <c r="G2" s="233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42</v>
      </c>
      <c r="C3" s="9"/>
      <c r="D3" s="10"/>
      <c r="E3" s="10"/>
      <c r="F3" s="234" t="s">
        <v>110</v>
      </c>
      <c r="G3" s="234"/>
      <c r="H3" s="234"/>
      <c r="I3" s="234"/>
      <c r="J3" s="234"/>
      <c r="K3" s="234"/>
      <c r="L3" s="234"/>
      <c r="M3" s="234"/>
      <c r="N3" s="234"/>
      <c r="O3" s="234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2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5</v>
      </c>
      <c r="C5" s="226"/>
      <c r="D5" s="31" t="str">
        <f>'115.5月菜單'!B31</f>
        <v>香Q米飯</v>
      </c>
      <c r="E5" s="31" t="s">
        <v>51</v>
      </c>
      <c r="F5" s="1" t="s">
        <v>16</v>
      </c>
      <c r="G5" s="31" t="str">
        <f>'115.5月菜單'!B32</f>
        <v>炸雞腿</v>
      </c>
      <c r="H5" s="31" t="s">
        <v>123</v>
      </c>
      <c r="I5" s="1" t="s">
        <v>16</v>
      </c>
      <c r="J5" s="31" t="str">
        <f>'115.5月菜單'!B33</f>
        <v>川味豆腐</v>
      </c>
      <c r="K5" s="31" t="s">
        <v>17</v>
      </c>
      <c r="L5" s="1" t="s">
        <v>16</v>
      </c>
      <c r="M5" s="31" t="str">
        <f>'115.5月菜單'!B34</f>
        <v>高麗菜香菇</v>
      </c>
      <c r="N5" s="31" t="s">
        <v>48</v>
      </c>
      <c r="O5" s="1" t="s">
        <v>16</v>
      </c>
      <c r="P5" s="31" t="str">
        <f>'115.5月菜單'!B35</f>
        <v>季節蔬菜</v>
      </c>
      <c r="Q5" s="31" t="s">
        <v>53</v>
      </c>
      <c r="R5" s="1" t="s">
        <v>16</v>
      </c>
      <c r="S5" s="31" t="str">
        <f>'115.5月菜單'!B36</f>
        <v>紫菜蛋花湯</v>
      </c>
      <c r="T5" s="31" t="s">
        <v>52</v>
      </c>
      <c r="U5" s="1" t="s">
        <v>16</v>
      </c>
      <c r="V5" s="228"/>
      <c r="W5" s="32" t="s">
        <v>43</v>
      </c>
      <c r="X5" s="33" t="s">
        <v>19</v>
      </c>
      <c r="Y5" s="34">
        <v>6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226"/>
      <c r="D6" s="2" t="s">
        <v>57</v>
      </c>
      <c r="E6" s="2"/>
      <c r="F6" s="2">
        <v>120</v>
      </c>
      <c r="G6" s="2" t="s">
        <v>147</v>
      </c>
      <c r="H6" s="2"/>
      <c r="I6" s="2">
        <v>70</v>
      </c>
      <c r="J6" s="2" t="s">
        <v>89</v>
      </c>
      <c r="K6" s="2"/>
      <c r="L6" s="2">
        <v>5</v>
      </c>
      <c r="M6" s="2" t="s">
        <v>128</v>
      </c>
      <c r="N6" s="2"/>
      <c r="O6" s="2">
        <v>70</v>
      </c>
      <c r="P6" s="2" t="s">
        <v>58</v>
      </c>
      <c r="Q6" s="2"/>
      <c r="R6" s="2">
        <v>120</v>
      </c>
      <c r="S6" s="2" t="s">
        <v>98</v>
      </c>
      <c r="T6" s="2"/>
      <c r="U6" s="2">
        <v>1</v>
      </c>
      <c r="V6" s="229"/>
      <c r="W6" s="89">
        <f>Y5*15+Y6*0+Y7*5+Y8*0+Y9*15+Y10*12+15</f>
        <v>114</v>
      </c>
      <c r="X6" s="37" t="s">
        <v>24</v>
      </c>
      <c r="Y6" s="38">
        <v>3.1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9"/>
    </row>
    <row r="7" spans="2:33" ht="27.9" customHeight="1">
      <c r="B7" s="36">
        <v>18</v>
      </c>
      <c r="C7" s="226"/>
      <c r="D7" s="2"/>
      <c r="E7" s="2"/>
      <c r="F7" s="2"/>
      <c r="G7" s="2"/>
      <c r="H7" s="2"/>
      <c r="I7" s="2"/>
      <c r="J7" s="2" t="s">
        <v>115</v>
      </c>
      <c r="K7" s="2"/>
      <c r="L7" s="2">
        <v>65</v>
      </c>
      <c r="M7" s="2" t="s">
        <v>106</v>
      </c>
      <c r="N7" s="2"/>
      <c r="O7" s="2">
        <v>1</v>
      </c>
      <c r="P7" s="2"/>
      <c r="Q7" s="2"/>
      <c r="R7" s="2"/>
      <c r="S7" s="2" t="s">
        <v>69</v>
      </c>
      <c r="T7" s="2"/>
      <c r="U7" s="2">
        <v>10</v>
      </c>
      <c r="V7" s="229"/>
      <c r="W7" s="39" t="s">
        <v>45</v>
      </c>
      <c r="X7" s="40" t="s">
        <v>26</v>
      </c>
      <c r="Y7" s="38">
        <v>1.8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5"/>
    </row>
    <row r="8" spans="2:33" ht="27.9" customHeight="1">
      <c r="B8" s="36" t="s">
        <v>10</v>
      </c>
      <c r="C8" s="226"/>
      <c r="D8" s="2"/>
      <c r="E8" s="2"/>
      <c r="F8" s="2"/>
      <c r="G8" s="2"/>
      <c r="H8" s="44"/>
      <c r="I8" s="2"/>
      <c r="J8" s="2"/>
      <c r="K8" s="44"/>
      <c r="L8" s="2"/>
      <c r="M8" s="2" t="s">
        <v>251</v>
      </c>
      <c r="N8" s="2"/>
      <c r="O8" s="2">
        <v>1</v>
      </c>
      <c r="P8" s="2"/>
      <c r="Q8" s="44"/>
      <c r="R8" s="2"/>
      <c r="S8" s="2" t="s">
        <v>102</v>
      </c>
      <c r="T8" s="2"/>
      <c r="U8" s="2">
        <v>1</v>
      </c>
      <c r="V8" s="229"/>
      <c r="W8" s="87">
        <f>Y5*0+Y6*5+Y7*0+Y8*5+Y9*0+Y10*4</f>
        <v>30.5</v>
      </c>
      <c r="X8" s="40" t="s">
        <v>29</v>
      </c>
      <c r="Y8" s="38">
        <v>3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9"/>
    </row>
    <row r="9" spans="2:33" ht="27.9" customHeight="1">
      <c r="B9" s="227" t="s">
        <v>36</v>
      </c>
      <c r="C9" s="226"/>
      <c r="D9" s="2"/>
      <c r="E9" s="2"/>
      <c r="F9" s="2"/>
      <c r="G9" s="2"/>
      <c r="H9" s="44"/>
      <c r="I9" s="2"/>
      <c r="J9" s="2"/>
      <c r="K9" s="84"/>
      <c r="L9" s="2"/>
      <c r="M9" s="2"/>
      <c r="N9" s="2"/>
      <c r="O9" s="2"/>
      <c r="P9" s="2"/>
      <c r="Q9" s="44"/>
      <c r="R9" s="2"/>
      <c r="S9" s="2"/>
      <c r="T9" s="2"/>
      <c r="U9" s="2"/>
      <c r="V9" s="229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5"/>
    </row>
    <row r="10" spans="2:33" ht="27.9" customHeight="1">
      <c r="B10" s="227"/>
      <c r="C10" s="226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/>
      <c r="T10" s="44"/>
      <c r="U10" s="2"/>
      <c r="V10" s="229"/>
      <c r="W10" s="87">
        <f>Y5*2+Y6*7+Y7*1+Y8*0+Y9*0+Y10*8</f>
        <v>35.5</v>
      </c>
      <c r="X10" s="79" t="s">
        <v>41</v>
      </c>
      <c r="Y10" s="45">
        <v>0</v>
      </c>
      <c r="Z10" s="14"/>
      <c r="AA10" s="15" t="s">
        <v>34</v>
      </c>
      <c r="AE10" s="15">
        <f>AB10*15</f>
        <v>0</v>
      </c>
      <c r="AG10" s="89"/>
    </row>
    <row r="11" spans="2:33" ht="27.9" customHeight="1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29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30"/>
      <c r="W12" s="88">
        <f>W6*4+W10*4+W8*9</f>
        <v>872.5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90"/>
    </row>
    <row r="13" spans="2:33" s="35" customFormat="1" ht="27.9" customHeight="1">
      <c r="B13" s="30">
        <v>5</v>
      </c>
      <c r="C13" s="226"/>
      <c r="D13" s="31" t="str">
        <f>'115.5月菜單'!F31</f>
        <v>油蔥拌飯</v>
      </c>
      <c r="E13" s="31" t="s">
        <v>17</v>
      </c>
      <c r="F13" s="31"/>
      <c r="G13" s="31" t="str">
        <f>'115.5月菜單'!F32</f>
        <v>新鮮豬肉排</v>
      </c>
      <c r="H13" s="31" t="s">
        <v>97</v>
      </c>
      <c r="I13" s="31"/>
      <c r="J13" s="31" t="str">
        <f>'115.5月菜單'!F33</f>
        <v>滷味拼盤</v>
      </c>
      <c r="K13" s="31" t="s">
        <v>17</v>
      </c>
      <c r="L13" s="31"/>
      <c r="M13" s="31" t="str">
        <f>'115.5月菜單'!F34</f>
        <v>繽紛花枝丸</v>
      </c>
      <c r="N13" s="31" t="s">
        <v>17</v>
      </c>
      <c r="O13" s="31"/>
      <c r="P13" s="31" t="str">
        <f>'115.5月菜單'!F35</f>
        <v>季節蔬菜</v>
      </c>
      <c r="Q13" s="31" t="s">
        <v>18</v>
      </c>
      <c r="R13" s="31"/>
      <c r="S13" s="31" t="str">
        <f>'115.5月菜單'!F36</f>
        <v>玉米蛋花湯</v>
      </c>
      <c r="T13" s="31" t="s">
        <v>17</v>
      </c>
      <c r="U13" s="31"/>
      <c r="V13" s="228"/>
      <c r="W13" s="32" t="s">
        <v>43</v>
      </c>
      <c r="X13" s="33" t="s">
        <v>19</v>
      </c>
      <c r="Y13" s="34">
        <v>6.5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  <c r="AG13" s="75"/>
    </row>
    <row r="14" spans="2:33" ht="27.9" customHeight="1">
      <c r="B14" s="36" t="s">
        <v>8</v>
      </c>
      <c r="C14" s="226"/>
      <c r="D14" s="2" t="s">
        <v>55</v>
      </c>
      <c r="E14" s="2"/>
      <c r="F14" s="2">
        <v>120</v>
      </c>
      <c r="G14" s="2" t="s">
        <v>90</v>
      </c>
      <c r="H14" s="2"/>
      <c r="I14" s="2">
        <v>40</v>
      </c>
      <c r="J14" s="2" t="s">
        <v>170</v>
      </c>
      <c r="K14" s="2"/>
      <c r="L14" s="2">
        <v>20</v>
      </c>
      <c r="M14" s="94" t="s">
        <v>253</v>
      </c>
      <c r="N14" s="94"/>
      <c r="O14" s="94">
        <v>60</v>
      </c>
      <c r="P14" s="2" t="s">
        <v>58</v>
      </c>
      <c r="Q14" s="2"/>
      <c r="R14" s="2">
        <v>120</v>
      </c>
      <c r="S14" s="2" t="s">
        <v>138</v>
      </c>
      <c r="T14" s="2"/>
      <c r="U14" s="2">
        <v>20</v>
      </c>
      <c r="V14" s="229"/>
      <c r="W14" s="89">
        <f>Y13*15+Y14*0+Y15*5+Y16*0+Y17*15+Y18*12+15</f>
        <v>121.5</v>
      </c>
      <c r="X14" s="37" t="s">
        <v>24</v>
      </c>
      <c r="Y14" s="38">
        <v>2.9</v>
      </c>
      <c r="Z14" s="14"/>
      <c r="AA14" s="16" t="s">
        <v>25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9"/>
    </row>
    <row r="15" spans="2:33" ht="27.9" customHeight="1">
      <c r="B15" s="36">
        <v>19</v>
      </c>
      <c r="C15" s="226"/>
      <c r="D15" s="2" t="s">
        <v>120</v>
      </c>
      <c r="E15" s="2"/>
      <c r="F15" s="2">
        <v>1</v>
      </c>
      <c r="G15" s="2"/>
      <c r="H15" s="2"/>
      <c r="I15" s="2"/>
      <c r="J15" s="2" t="s">
        <v>99</v>
      </c>
      <c r="K15" s="2"/>
      <c r="L15" s="2">
        <v>20</v>
      </c>
      <c r="M15" s="94" t="s">
        <v>254</v>
      </c>
      <c r="N15" s="94"/>
      <c r="O15" s="94">
        <v>20</v>
      </c>
      <c r="P15" s="2"/>
      <c r="Q15" s="2"/>
      <c r="R15" s="2"/>
      <c r="S15" s="2" t="s">
        <v>69</v>
      </c>
      <c r="T15" s="2"/>
      <c r="U15" s="2">
        <v>10</v>
      </c>
      <c r="V15" s="229"/>
      <c r="W15" s="39" t="s">
        <v>45</v>
      </c>
      <c r="X15" s="40" t="s">
        <v>26</v>
      </c>
      <c r="Y15" s="38">
        <v>1.8</v>
      </c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  <c r="AG15" s="75"/>
    </row>
    <row r="16" spans="2:33" ht="27.9" customHeight="1">
      <c r="B16" s="36" t="s">
        <v>10</v>
      </c>
      <c r="C16" s="226"/>
      <c r="D16" s="2" t="s">
        <v>121</v>
      </c>
      <c r="E16" s="2"/>
      <c r="F16" s="2">
        <v>1</v>
      </c>
      <c r="G16" s="2"/>
      <c r="H16" s="44"/>
      <c r="I16" s="2"/>
      <c r="J16" s="2" t="s">
        <v>153</v>
      </c>
      <c r="K16" s="84"/>
      <c r="L16" s="2">
        <v>10</v>
      </c>
      <c r="M16" s="94"/>
      <c r="N16" s="94"/>
      <c r="O16" s="94"/>
      <c r="P16" s="2"/>
      <c r="Q16" s="44"/>
      <c r="R16" s="2"/>
      <c r="S16" s="2"/>
      <c r="T16" s="2"/>
      <c r="U16" s="2"/>
      <c r="V16" s="229"/>
      <c r="W16" s="87">
        <f>Y13*0+Y14*5+Y15*0+Y16*5+Y17*0+Y18*4</f>
        <v>29.5</v>
      </c>
      <c r="X16" s="40" t="s">
        <v>29</v>
      </c>
      <c r="Y16" s="38">
        <v>3</v>
      </c>
      <c r="Z16" s="14"/>
      <c r="AA16" s="15" t="s">
        <v>30</v>
      </c>
      <c r="AB16" s="16">
        <v>1.7</v>
      </c>
      <c r="AC16" s="16">
        <f>AB16*1</f>
        <v>1.7</v>
      </c>
      <c r="AD16" s="16" t="s">
        <v>28</v>
      </c>
      <c r="AE16" s="16">
        <f>AB16*5</f>
        <v>8.5</v>
      </c>
      <c r="AF16" s="16">
        <f>AC16*4+AE16*4</f>
        <v>40.799999999999997</v>
      </c>
      <c r="AG16" s="89"/>
    </row>
    <row r="17" spans="2:33" ht="27.9" customHeight="1">
      <c r="B17" s="227" t="s">
        <v>37</v>
      </c>
      <c r="C17" s="226"/>
      <c r="D17" s="2" t="s">
        <v>89</v>
      </c>
      <c r="E17" s="2"/>
      <c r="F17" s="2">
        <v>10</v>
      </c>
      <c r="G17" s="2"/>
      <c r="H17" s="44"/>
      <c r="I17" s="2"/>
      <c r="J17" s="2"/>
      <c r="K17" s="2"/>
      <c r="L17" s="2"/>
      <c r="M17" s="94"/>
      <c r="N17" s="95"/>
      <c r="O17" s="94"/>
      <c r="P17" s="2"/>
      <c r="Q17" s="44"/>
      <c r="R17" s="2"/>
      <c r="S17" s="2"/>
      <c r="T17" s="2"/>
      <c r="U17" s="2"/>
      <c r="V17" s="229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  <c r="AG17" s="75"/>
    </row>
    <row r="18" spans="2:33" ht="27.9" customHeight="1">
      <c r="B18" s="227"/>
      <c r="C18" s="226"/>
      <c r="D18" s="86"/>
      <c r="E18" s="44"/>
      <c r="F18" s="2"/>
      <c r="G18" s="2"/>
      <c r="H18" s="44"/>
      <c r="I18" s="2"/>
      <c r="J18" s="2"/>
      <c r="K18" s="84"/>
      <c r="L18" s="2"/>
      <c r="M18" s="2"/>
      <c r="N18" s="44"/>
      <c r="O18" s="2"/>
      <c r="P18" s="2"/>
      <c r="Q18" s="44"/>
      <c r="R18" s="2"/>
      <c r="S18" s="119"/>
      <c r="T18" s="99"/>
      <c r="U18" s="99"/>
      <c r="V18" s="229"/>
      <c r="W18" s="87">
        <f>Y13*2+Y14*7+Y15*1+Y16*0+Y17*0+Y18*8</f>
        <v>35.099999999999994</v>
      </c>
      <c r="X18" s="79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  <c r="AG18" s="89"/>
    </row>
    <row r="19" spans="2:33" ht="27.9" customHeight="1">
      <c r="B19" s="46" t="s">
        <v>35</v>
      </c>
      <c r="C19" s="47"/>
      <c r="D19" s="86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99"/>
      <c r="U19" s="99"/>
      <c r="V19" s="229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>
      <c r="B20" s="49"/>
      <c r="C20" s="50"/>
      <c r="D20" s="86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30"/>
      <c r="W20" s="88">
        <f>W14*4+W18*4+W16*9</f>
        <v>891.9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90"/>
    </row>
    <row r="21" spans="2:33" s="35" customFormat="1" ht="27.9" customHeight="1">
      <c r="B21" s="30">
        <v>5</v>
      </c>
      <c r="C21" s="226"/>
      <c r="D21" s="31" t="str">
        <f>'115.5月菜單'!J31</f>
        <v>香Q米飯</v>
      </c>
      <c r="E21" s="31" t="s">
        <v>174</v>
      </c>
      <c r="F21" s="31"/>
      <c r="G21" s="31" t="str">
        <f>'115.5月菜單'!J32</f>
        <v>豆干燒雞</v>
      </c>
      <c r="H21" s="31" t="s">
        <v>175</v>
      </c>
      <c r="I21" s="31"/>
      <c r="J21" s="31" t="str">
        <f>'115.5月菜單'!J33</f>
        <v>竹筍肉片</v>
      </c>
      <c r="K21" s="31" t="s">
        <v>17</v>
      </c>
      <c r="L21" s="31"/>
      <c r="M21" s="31" t="str">
        <f>'115.5月菜單'!J34</f>
        <v>絲瓜炒蛋</v>
      </c>
      <c r="N21" s="31" t="s">
        <v>175</v>
      </c>
      <c r="O21" s="31"/>
      <c r="P21" s="31" t="str">
        <f>'115.5月菜單'!J35</f>
        <v>季節蔬菜</v>
      </c>
      <c r="Q21" s="31" t="s">
        <v>176</v>
      </c>
      <c r="R21" s="31"/>
      <c r="S21" s="31" t="str">
        <f>'115.5月菜單'!J36</f>
        <v>南瓜濃湯</v>
      </c>
      <c r="T21" s="31" t="s">
        <v>177</v>
      </c>
      <c r="U21" s="31"/>
      <c r="V21" s="228"/>
      <c r="W21" s="32" t="s">
        <v>43</v>
      </c>
      <c r="X21" s="33" t="s">
        <v>178</v>
      </c>
      <c r="Y21" s="34">
        <v>6.2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226"/>
      <c r="D22" s="2" t="s">
        <v>179</v>
      </c>
      <c r="E22" s="2"/>
      <c r="F22" s="2">
        <v>120</v>
      </c>
      <c r="G22" s="2" t="s">
        <v>229</v>
      </c>
      <c r="H22" s="2"/>
      <c r="I22" s="2">
        <v>70</v>
      </c>
      <c r="J22" s="2" t="s">
        <v>107</v>
      </c>
      <c r="K22" s="2"/>
      <c r="L22" s="2">
        <v>50</v>
      </c>
      <c r="M22" s="2" t="s">
        <v>230</v>
      </c>
      <c r="N22" s="2"/>
      <c r="O22" s="2">
        <v>60</v>
      </c>
      <c r="P22" s="2" t="s">
        <v>180</v>
      </c>
      <c r="Q22" s="2"/>
      <c r="R22" s="2">
        <v>120</v>
      </c>
      <c r="S22" s="2" t="s">
        <v>238</v>
      </c>
      <c r="T22" s="2"/>
      <c r="U22" s="2">
        <v>20</v>
      </c>
      <c r="V22" s="229"/>
      <c r="W22" s="89">
        <f>Y21*15+Y22*0+Y23*5+Y24*0+Y25*15+Y26*12+15</f>
        <v>120</v>
      </c>
      <c r="X22" s="37" t="s">
        <v>181</v>
      </c>
      <c r="Y22" s="38">
        <v>2.9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9"/>
    </row>
    <row r="23" spans="2:33" s="56" customFormat="1" ht="27.9" customHeight="1">
      <c r="B23" s="36">
        <v>20</v>
      </c>
      <c r="C23" s="226"/>
      <c r="D23" s="2"/>
      <c r="E23" s="2"/>
      <c r="F23" s="2"/>
      <c r="G23" s="2" t="s">
        <v>99</v>
      </c>
      <c r="H23" s="2"/>
      <c r="I23" s="2">
        <v>20</v>
      </c>
      <c r="J23" s="2" t="s">
        <v>257</v>
      </c>
      <c r="K23" s="2"/>
      <c r="L23" s="2">
        <v>10</v>
      </c>
      <c r="M23" s="2" t="s">
        <v>231</v>
      </c>
      <c r="N23" s="2"/>
      <c r="O23" s="2">
        <v>10</v>
      </c>
      <c r="P23" s="2"/>
      <c r="Q23" s="2"/>
      <c r="R23" s="2"/>
      <c r="S23" s="2" t="s">
        <v>237</v>
      </c>
      <c r="T23" s="2"/>
      <c r="U23" s="2">
        <v>1</v>
      </c>
      <c r="V23" s="229"/>
      <c r="W23" s="39" t="s">
        <v>45</v>
      </c>
      <c r="X23" s="40" t="s">
        <v>183</v>
      </c>
      <c r="Y23" s="38">
        <v>2.4</v>
      </c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5"/>
    </row>
    <row r="24" spans="2:33" s="56" customFormat="1" ht="27.9" customHeight="1">
      <c r="B24" s="36" t="s">
        <v>10</v>
      </c>
      <c r="C24" s="226"/>
      <c r="D24" s="2"/>
      <c r="E24" s="2"/>
      <c r="F24" s="2"/>
      <c r="G24" s="2"/>
      <c r="H24" s="44"/>
      <c r="I24" s="2"/>
      <c r="J24" s="2" t="s">
        <v>256</v>
      </c>
      <c r="K24" s="84"/>
      <c r="L24" s="2">
        <v>10</v>
      </c>
      <c r="M24" s="2"/>
      <c r="N24" s="2"/>
      <c r="O24" s="2"/>
      <c r="P24" s="2"/>
      <c r="Q24" s="44"/>
      <c r="R24" s="2"/>
      <c r="S24" s="2"/>
      <c r="T24" s="2"/>
      <c r="U24" s="2"/>
      <c r="V24" s="229"/>
      <c r="W24" s="87">
        <f>Y21*0+Y22*5+Y23*0+Y24*5+Y25*0+Y26*4</f>
        <v>29.5</v>
      </c>
      <c r="X24" s="40" t="s">
        <v>184</v>
      </c>
      <c r="Y24" s="38">
        <v>3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9"/>
    </row>
    <row r="25" spans="2:33" s="56" customFormat="1" ht="27.9" customHeight="1">
      <c r="B25" s="227" t="s">
        <v>60</v>
      </c>
      <c r="C25" s="226"/>
      <c r="D25" s="2"/>
      <c r="E25" s="2"/>
      <c r="F25" s="2"/>
      <c r="G25" s="2"/>
      <c r="H25" s="44"/>
      <c r="I25" s="2"/>
      <c r="J25" s="2" t="s">
        <v>206</v>
      </c>
      <c r="K25" s="44"/>
      <c r="L25" s="2">
        <v>10</v>
      </c>
      <c r="M25" s="2"/>
      <c r="N25" s="2"/>
      <c r="O25" s="2"/>
      <c r="P25" s="2"/>
      <c r="Q25" s="44"/>
      <c r="R25" s="2"/>
      <c r="S25" s="2"/>
      <c r="T25" s="44"/>
      <c r="U25" s="2"/>
      <c r="V25" s="229"/>
      <c r="W25" s="39" t="s">
        <v>46</v>
      </c>
      <c r="X25" s="40" t="s">
        <v>185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5"/>
    </row>
    <row r="26" spans="2:33" s="56" customFormat="1" ht="27.9" customHeight="1">
      <c r="B26" s="227"/>
      <c r="C26" s="226"/>
      <c r="D26" s="2"/>
      <c r="E26" s="2"/>
      <c r="F26" s="2"/>
      <c r="G26" s="61"/>
      <c r="H26" s="44"/>
      <c r="I26" s="2"/>
      <c r="J26" s="2" t="s">
        <v>106</v>
      </c>
      <c r="K26" s="44"/>
      <c r="L26" s="2"/>
      <c r="M26" s="2"/>
      <c r="N26" s="99"/>
      <c r="O26" s="2"/>
      <c r="P26" s="2"/>
      <c r="Q26" s="44"/>
      <c r="R26" s="2"/>
      <c r="S26" s="2"/>
      <c r="T26" s="84"/>
      <c r="U26" s="2"/>
      <c r="V26" s="229"/>
      <c r="W26" s="87">
        <f>Y21*2+Y22*7+Y23*1+Y24*0+Y25*0+Y26*8</f>
        <v>35.1</v>
      </c>
      <c r="X26" s="79" t="s">
        <v>186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9"/>
    </row>
    <row r="27" spans="2:33" s="56" customFormat="1" ht="27.9" customHeight="1">
      <c r="B27" s="46" t="s">
        <v>35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29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30"/>
      <c r="W28" s="88">
        <f>W22*4+W26*4+W24*9</f>
        <v>885.9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90"/>
    </row>
    <row r="29" spans="2:33" s="35" customFormat="1" ht="27.9" customHeight="1">
      <c r="B29" s="30">
        <v>5</v>
      </c>
      <c r="C29" s="226"/>
      <c r="D29" s="31" t="str">
        <f>'115.5月菜單'!N31</f>
        <v>香Q米飯</v>
      </c>
      <c r="E29" s="31" t="s">
        <v>15</v>
      </c>
      <c r="F29" s="31"/>
      <c r="G29" s="31" t="str">
        <f>'115.5月菜單'!N32</f>
        <v>筍乾豬腳丁</v>
      </c>
      <c r="H29" s="31" t="s">
        <v>175</v>
      </c>
      <c r="I29" s="31"/>
      <c r="J29" s="31" t="str">
        <f>'115.5月菜單'!N33</f>
        <v>柴香豆腐X1</v>
      </c>
      <c r="K29" s="31" t="s">
        <v>85</v>
      </c>
      <c r="L29" s="31"/>
      <c r="M29" s="31" t="str">
        <f>'115.5月菜單'!N34</f>
        <v>炒冬粉</v>
      </c>
      <c r="N29" s="31" t="s">
        <v>175</v>
      </c>
      <c r="O29" s="31"/>
      <c r="P29" s="31" t="str">
        <f>'115.5月菜單'!N35</f>
        <v>季節青菜</v>
      </c>
      <c r="Q29" s="31" t="s">
        <v>176</v>
      </c>
      <c r="R29" s="31"/>
      <c r="S29" s="31" t="str">
        <f>'115.5月菜單'!N36</f>
        <v>香菇雞湯</v>
      </c>
      <c r="T29" s="31" t="s">
        <v>175</v>
      </c>
      <c r="U29" s="31"/>
      <c r="V29" s="228"/>
      <c r="W29" s="32" t="s">
        <v>7</v>
      </c>
      <c r="X29" s="33" t="s">
        <v>178</v>
      </c>
      <c r="Y29" s="34">
        <v>6.5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226"/>
      <c r="D30" s="2" t="s">
        <v>55</v>
      </c>
      <c r="E30" s="2"/>
      <c r="F30" s="2">
        <v>120</v>
      </c>
      <c r="G30" s="2" t="s">
        <v>199</v>
      </c>
      <c r="H30" s="2"/>
      <c r="I30" s="2">
        <v>20</v>
      </c>
      <c r="J30" s="2" t="s">
        <v>125</v>
      </c>
      <c r="K30" s="2" t="s">
        <v>116</v>
      </c>
      <c r="L30" s="2">
        <v>60</v>
      </c>
      <c r="M30" s="2" t="s">
        <v>200</v>
      </c>
      <c r="N30" s="2"/>
      <c r="O30" s="2">
        <v>15</v>
      </c>
      <c r="P30" s="2" t="s">
        <v>180</v>
      </c>
      <c r="Q30" s="2"/>
      <c r="R30" s="2">
        <v>120</v>
      </c>
      <c r="S30" s="94" t="s">
        <v>260</v>
      </c>
      <c r="T30" s="94"/>
      <c r="U30" s="94">
        <v>30</v>
      </c>
      <c r="V30" s="229"/>
      <c r="W30" s="89">
        <v>122.5</v>
      </c>
      <c r="X30" s="37" t="s">
        <v>181</v>
      </c>
      <c r="Y30" s="38">
        <v>2.8</v>
      </c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9"/>
    </row>
    <row r="31" spans="2:33" ht="27.9" customHeight="1">
      <c r="B31" s="36">
        <v>21</v>
      </c>
      <c r="C31" s="226"/>
      <c r="D31" s="2"/>
      <c r="E31" s="2"/>
      <c r="F31" s="2"/>
      <c r="G31" s="2" t="s">
        <v>201</v>
      </c>
      <c r="H31" s="2"/>
      <c r="I31" s="2">
        <v>40</v>
      </c>
      <c r="J31" s="2" t="s">
        <v>126</v>
      </c>
      <c r="K31" s="2"/>
      <c r="L31" s="2">
        <v>1</v>
      </c>
      <c r="M31" s="2" t="s">
        <v>202</v>
      </c>
      <c r="N31" s="2"/>
      <c r="O31" s="2">
        <v>35</v>
      </c>
      <c r="P31" s="2"/>
      <c r="Q31" s="2"/>
      <c r="R31" s="2"/>
      <c r="S31" s="2" t="s">
        <v>261</v>
      </c>
      <c r="T31" s="2"/>
      <c r="U31" s="2">
        <v>15</v>
      </c>
      <c r="V31" s="229"/>
      <c r="W31" s="39" t="s">
        <v>9</v>
      </c>
      <c r="X31" s="40" t="s">
        <v>183</v>
      </c>
      <c r="Y31" s="38">
        <v>2</v>
      </c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  <c r="AG31" s="75"/>
    </row>
    <row r="32" spans="2:33" ht="27.9" customHeight="1">
      <c r="B32" s="36" t="s">
        <v>10</v>
      </c>
      <c r="C32" s="226"/>
      <c r="D32" s="86"/>
      <c r="E32" s="44"/>
      <c r="F32" s="2"/>
      <c r="G32" s="2" t="s">
        <v>203</v>
      </c>
      <c r="H32" s="44"/>
      <c r="I32" s="2">
        <v>10</v>
      </c>
      <c r="J32" s="2"/>
      <c r="K32" s="44"/>
      <c r="L32" s="2"/>
      <c r="M32" s="2" t="s">
        <v>182</v>
      </c>
      <c r="N32" s="2"/>
      <c r="O32" s="2">
        <v>1</v>
      </c>
      <c r="P32" s="2"/>
      <c r="Q32" s="44"/>
      <c r="R32" s="2"/>
      <c r="S32" s="2" t="s">
        <v>121</v>
      </c>
      <c r="T32" s="2"/>
      <c r="U32" s="2">
        <v>0.3</v>
      </c>
      <c r="V32" s="229"/>
      <c r="W32" s="87">
        <v>29</v>
      </c>
      <c r="X32" s="40" t="s">
        <v>184</v>
      </c>
      <c r="Y32" s="38">
        <v>3</v>
      </c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  <c r="AG32" s="89"/>
    </row>
    <row r="33" spans="2:33" ht="27.9" customHeight="1">
      <c r="B33" s="227" t="s">
        <v>39</v>
      </c>
      <c r="C33" s="226"/>
      <c r="D33" s="44"/>
      <c r="E33" s="44"/>
      <c r="F33" s="2"/>
      <c r="G33" s="2"/>
      <c r="H33" s="44"/>
      <c r="I33" s="2"/>
      <c r="J33" s="2"/>
      <c r="K33" s="44"/>
      <c r="L33" s="2"/>
      <c r="M33" s="2" t="s">
        <v>204</v>
      </c>
      <c r="N33" s="2"/>
      <c r="O33" s="2">
        <v>10</v>
      </c>
      <c r="P33" s="2"/>
      <c r="Q33" s="44"/>
      <c r="R33" s="2"/>
      <c r="S33" s="2"/>
      <c r="T33" s="2"/>
      <c r="U33" s="2"/>
      <c r="V33" s="229"/>
      <c r="W33" s="39" t="s">
        <v>11</v>
      </c>
      <c r="X33" s="40" t="s">
        <v>185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5"/>
    </row>
    <row r="34" spans="2:33" ht="27.9" customHeight="1">
      <c r="B34" s="227"/>
      <c r="C34" s="226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29"/>
      <c r="W34" s="87">
        <v>34.599999999999994</v>
      </c>
      <c r="X34" s="79" t="s">
        <v>186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  <c r="AG34" s="89"/>
    </row>
    <row r="35" spans="2:33" ht="27.9" customHeight="1">
      <c r="B35" s="46" t="s">
        <v>35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29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30"/>
      <c r="W36" s="88">
        <v>889.4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90"/>
    </row>
    <row r="37" spans="2:33" s="35" customFormat="1" ht="27.9" customHeight="1">
      <c r="B37" s="30">
        <v>5</v>
      </c>
      <c r="C37" s="226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28"/>
      <c r="W37" s="32" t="s">
        <v>43</v>
      </c>
      <c r="X37" s="33" t="s">
        <v>19</v>
      </c>
      <c r="Y37" s="34">
        <v>0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 t="s">
        <v>8</v>
      </c>
      <c r="C38" s="226"/>
      <c r="D38" s="2"/>
      <c r="E38" s="2"/>
      <c r="F38" s="2"/>
      <c r="G38" s="56"/>
      <c r="H38" s="97"/>
      <c r="I38" s="9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29"/>
      <c r="W38" s="89"/>
      <c r="X38" s="37" t="s">
        <v>24</v>
      </c>
      <c r="Y38" s="38">
        <v>0</v>
      </c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9"/>
    </row>
    <row r="39" spans="2:33" ht="27.9" customHeight="1">
      <c r="B39" s="36">
        <v>22</v>
      </c>
      <c r="C39" s="22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29"/>
      <c r="W39" s="39" t="s">
        <v>45</v>
      </c>
      <c r="X39" s="40" t="s">
        <v>26</v>
      </c>
      <c r="Y39" s="38">
        <v>0</v>
      </c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5"/>
    </row>
    <row r="40" spans="2:33" ht="27.9" customHeight="1">
      <c r="B40" s="36" t="s">
        <v>10</v>
      </c>
      <c r="C40" s="2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29"/>
      <c r="W40" s="87"/>
      <c r="X40" s="40" t="s">
        <v>29</v>
      </c>
      <c r="Y40" s="38">
        <v>0</v>
      </c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9"/>
    </row>
    <row r="41" spans="2:33" ht="27.9" customHeight="1">
      <c r="B41" s="227" t="s">
        <v>54</v>
      </c>
      <c r="C41" s="226"/>
      <c r="D41" s="2"/>
      <c r="E41" s="2"/>
      <c r="F41" s="2"/>
      <c r="G41" s="2"/>
      <c r="H41" s="2"/>
      <c r="I41" s="2"/>
      <c r="J41" s="2"/>
      <c r="K41" s="2"/>
      <c r="L41" s="2"/>
      <c r="M41" s="94"/>
      <c r="N41" s="94"/>
      <c r="O41" s="94"/>
      <c r="P41" s="2"/>
      <c r="Q41" s="2"/>
      <c r="R41" s="2"/>
      <c r="S41" s="2"/>
      <c r="T41" s="2"/>
      <c r="U41" s="2"/>
      <c r="V41" s="229"/>
      <c r="W41" s="39" t="s">
        <v>46</v>
      </c>
      <c r="X41" s="40" t="s">
        <v>32</v>
      </c>
      <c r="Y41" s="38">
        <v>0</v>
      </c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5"/>
    </row>
    <row r="42" spans="2:33" ht="27.9" customHeight="1">
      <c r="B42" s="227"/>
      <c r="C42" s="226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29"/>
      <c r="W42" s="87"/>
      <c r="X42" s="79" t="s">
        <v>41</v>
      </c>
      <c r="Y42" s="45">
        <v>0</v>
      </c>
      <c r="Z42" s="14"/>
      <c r="AA42" s="15" t="s">
        <v>34</v>
      </c>
      <c r="AE42" s="15">
        <f>AB42*15</f>
        <v>0</v>
      </c>
      <c r="AG42" s="89"/>
    </row>
    <row r="43" spans="2:33" ht="27.9" customHeight="1">
      <c r="B43" s="46" t="s">
        <v>35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29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10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30"/>
      <c r="W44" s="88"/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90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73"/>
      <c r="AB45" s="55"/>
    </row>
    <row r="46" spans="2:33">
      <c r="B46" s="55"/>
      <c r="C46" s="60"/>
      <c r="D46" s="224"/>
      <c r="E46" s="224"/>
      <c r="F46" s="235"/>
      <c r="G46" s="235"/>
      <c r="H46" s="74"/>
      <c r="K46" s="74"/>
      <c r="N46" s="74"/>
      <c r="Q46" s="74"/>
      <c r="T46" s="74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F3:O3"/>
    <mergeCell ref="C21:C26"/>
    <mergeCell ref="B25:B26"/>
    <mergeCell ref="C29:C34"/>
    <mergeCell ref="B33:B34"/>
    <mergeCell ref="V29:V36"/>
    <mergeCell ref="V21:V28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opLeftCell="A7" zoomScale="75" zoomScaleNormal="75" workbookViewId="0">
      <selection activeCell="L17" sqref="L17"/>
    </sheetView>
  </sheetViews>
  <sheetFormatPr defaultColWidth="9" defaultRowHeight="21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>
      <c r="B1" s="231" t="s">
        <v>291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3"/>
      <c r="AB1" s="5"/>
    </row>
    <row r="2" spans="2:33" s="4" customFormat="1" ht="13.5" customHeight="1">
      <c r="B2" s="232"/>
      <c r="C2" s="233"/>
      <c r="D2" s="233"/>
      <c r="E2" s="233"/>
      <c r="F2" s="233"/>
      <c r="G2" s="233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>
      <c r="B3" s="80" t="s">
        <v>42</v>
      </c>
      <c r="C3" s="9"/>
      <c r="D3" s="10"/>
      <c r="E3" s="10"/>
      <c r="F3" s="234" t="s">
        <v>110</v>
      </c>
      <c r="G3" s="234"/>
      <c r="H3" s="234"/>
      <c r="I3" s="234"/>
      <c r="J3" s="234"/>
      <c r="K3" s="234"/>
      <c r="L3" s="234"/>
      <c r="M3" s="234"/>
      <c r="N3" s="234"/>
      <c r="O3" s="234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>
      <c r="B4" s="17" t="s">
        <v>0</v>
      </c>
      <c r="C4" s="18" t="s">
        <v>1</v>
      </c>
      <c r="D4" s="19" t="s">
        <v>2</v>
      </c>
      <c r="E4" s="20" t="s">
        <v>40</v>
      </c>
      <c r="F4" s="19"/>
      <c r="G4" s="19" t="s">
        <v>3</v>
      </c>
      <c r="H4" s="20" t="s">
        <v>40</v>
      </c>
      <c r="I4" s="19"/>
      <c r="J4" s="19" t="s">
        <v>4</v>
      </c>
      <c r="K4" s="20" t="s">
        <v>40</v>
      </c>
      <c r="L4" s="21"/>
      <c r="M4" s="19" t="s">
        <v>4</v>
      </c>
      <c r="N4" s="20" t="s">
        <v>40</v>
      </c>
      <c r="O4" s="19"/>
      <c r="P4" s="19" t="s">
        <v>4</v>
      </c>
      <c r="Q4" s="20" t="s">
        <v>40</v>
      </c>
      <c r="R4" s="19"/>
      <c r="S4" s="22" t="s">
        <v>5</v>
      </c>
      <c r="T4" s="20" t="s">
        <v>40</v>
      </c>
      <c r="U4" s="19"/>
      <c r="V4" s="82" t="s">
        <v>47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>
      <c r="B5" s="30">
        <v>5</v>
      </c>
      <c r="C5" s="226"/>
      <c r="D5" s="31" t="str">
        <f>'115.5月菜單'!B40</f>
        <v>香Q米飯</v>
      </c>
      <c r="E5" s="31" t="s">
        <v>15</v>
      </c>
      <c r="F5" s="1" t="s">
        <v>16</v>
      </c>
      <c r="G5" s="31" t="str">
        <f>'115.5月菜單'!B41</f>
        <v>京醬肉絲</v>
      </c>
      <c r="H5" s="31" t="s">
        <v>83</v>
      </c>
      <c r="I5" s="1" t="s">
        <v>16</v>
      </c>
      <c r="J5" s="31" t="str">
        <f>'115.5月菜單'!B42</f>
        <v>蒸蛋</v>
      </c>
      <c r="K5" s="31" t="s">
        <v>15</v>
      </c>
      <c r="L5" s="1" t="s">
        <v>16</v>
      </c>
      <c r="M5" s="31" t="str">
        <f>'115.5月菜單'!B43</f>
        <v>菜頭肉羹</v>
      </c>
      <c r="N5" s="31" t="s">
        <v>17</v>
      </c>
      <c r="O5" s="1" t="s">
        <v>16</v>
      </c>
      <c r="P5" s="31" t="str">
        <f>'115.5月菜單'!B44</f>
        <v>季節蔬菜</v>
      </c>
      <c r="Q5" s="31" t="s">
        <v>18</v>
      </c>
      <c r="R5" s="1" t="s">
        <v>16</v>
      </c>
      <c r="S5" s="31" t="str">
        <f>'115.5月菜單'!B45</f>
        <v>酸辣湯</v>
      </c>
      <c r="T5" s="146" t="s">
        <v>119</v>
      </c>
      <c r="U5" s="1" t="s">
        <v>16</v>
      </c>
      <c r="V5" s="228"/>
      <c r="W5" s="32" t="s">
        <v>43</v>
      </c>
      <c r="X5" s="33" t="s">
        <v>19</v>
      </c>
      <c r="Y5" s="34">
        <v>6</v>
      </c>
      <c r="Z5" s="15"/>
      <c r="AA5" s="15"/>
      <c r="AB5" s="16"/>
      <c r="AC5" s="15" t="s">
        <v>20</v>
      </c>
      <c r="AD5" s="15" t="s">
        <v>21</v>
      </c>
      <c r="AE5" s="15" t="s">
        <v>22</v>
      </c>
      <c r="AF5" s="15" t="s">
        <v>23</v>
      </c>
      <c r="AG5" s="75"/>
    </row>
    <row r="6" spans="2:33" ht="27.9" customHeight="1">
      <c r="B6" s="36" t="s">
        <v>8</v>
      </c>
      <c r="C6" s="226"/>
      <c r="D6" s="2" t="s">
        <v>55</v>
      </c>
      <c r="E6" s="2"/>
      <c r="F6" s="2">
        <v>120</v>
      </c>
      <c r="G6" s="2" t="s">
        <v>152</v>
      </c>
      <c r="H6" s="2"/>
      <c r="I6" s="2">
        <v>30</v>
      </c>
      <c r="J6" s="2" t="s">
        <v>69</v>
      </c>
      <c r="K6" s="2"/>
      <c r="L6" s="2">
        <v>55</v>
      </c>
      <c r="M6" s="2" t="s">
        <v>117</v>
      </c>
      <c r="N6" s="2"/>
      <c r="O6" s="2">
        <v>50</v>
      </c>
      <c r="P6" s="2" t="s">
        <v>58</v>
      </c>
      <c r="Q6" s="2"/>
      <c r="R6" s="2">
        <v>120</v>
      </c>
      <c r="S6" s="2" t="s">
        <v>193</v>
      </c>
      <c r="T6" s="2"/>
      <c r="U6" s="2">
        <v>10</v>
      </c>
      <c r="V6" s="229"/>
      <c r="W6" s="89">
        <f>Y5*15+Y6*0+Y7*5+Y8*0+Y9*15+Y10*12+15</f>
        <v>115.5</v>
      </c>
      <c r="X6" s="37" t="s">
        <v>24</v>
      </c>
      <c r="Y6" s="38">
        <v>2.8</v>
      </c>
      <c r="Z6" s="14"/>
      <c r="AA6" s="16" t="s">
        <v>25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9"/>
    </row>
    <row r="7" spans="2:33" ht="27.9" customHeight="1">
      <c r="B7" s="36">
        <v>25</v>
      </c>
      <c r="C7" s="226"/>
      <c r="D7" s="2"/>
      <c r="E7" s="2"/>
      <c r="F7" s="2"/>
      <c r="G7" s="2" t="s">
        <v>103</v>
      </c>
      <c r="H7" s="2"/>
      <c r="I7" s="2">
        <v>50</v>
      </c>
      <c r="J7" s="2" t="s">
        <v>120</v>
      </c>
      <c r="K7" s="2"/>
      <c r="L7" s="2">
        <v>1</v>
      </c>
      <c r="M7" s="2" t="s">
        <v>106</v>
      </c>
      <c r="N7" s="2"/>
      <c r="O7" s="2">
        <v>1</v>
      </c>
      <c r="P7" s="2"/>
      <c r="Q7" s="2"/>
      <c r="R7" s="2"/>
      <c r="S7" s="2" t="s">
        <v>172</v>
      </c>
      <c r="T7" s="2"/>
      <c r="U7" s="2">
        <v>10</v>
      </c>
      <c r="V7" s="229"/>
      <c r="W7" s="39" t="s">
        <v>45</v>
      </c>
      <c r="X7" s="40" t="s">
        <v>26</v>
      </c>
      <c r="Y7" s="38">
        <v>2.1</v>
      </c>
      <c r="AA7" s="41" t="s">
        <v>27</v>
      </c>
      <c r="AB7" s="16">
        <v>2</v>
      </c>
      <c r="AC7" s="42">
        <f>AB7*7</f>
        <v>14</v>
      </c>
      <c r="AD7" s="16">
        <f>AB7*5</f>
        <v>10</v>
      </c>
      <c r="AE7" s="16" t="s">
        <v>28</v>
      </c>
      <c r="AF7" s="43">
        <f>AC7*4+AD7*9</f>
        <v>146</v>
      </c>
      <c r="AG7" s="75"/>
    </row>
    <row r="8" spans="2:33" ht="27.9" customHeight="1">
      <c r="B8" s="36" t="s">
        <v>10</v>
      </c>
      <c r="C8" s="226"/>
      <c r="D8" s="2"/>
      <c r="E8" s="2"/>
      <c r="F8" s="2"/>
      <c r="G8" s="2"/>
      <c r="H8" s="44"/>
      <c r="I8" s="2"/>
      <c r="J8" s="2"/>
      <c r="K8" s="44"/>
      <c r="L8" s="2"/>
      <c r="M8" s="2" t="s">
        <v>105</v>
      </c>
      <c r="N8" s="44"/>
      <c r="O8" s="2">
        <v>5</v>
      </c>
      <c r="P8" s="2"/>
      <c r="Q8" s="44"/>
      <c r="R8" s="2"/>
      <c r="S8" s="2" t="s">
        <v>69</v>
      </c>
      <c r="T8" s="2"/>
      <c r="U8" s="2">
        <v>5</v>
      </c>
      <c r="V8" s="229"/>
      <c r="W8" s="87">
        <f>Y5*0+Y6*5+Y7*0+Y8*5+Y9*0+Y10*4</f>
        <v>29</v>
      </c>
      <c r="X8" s="40" t="s">
        <v>29</v>
      </c>
      <c r="Y8" s="38">
        <v>3</v>
      </c>
      <c r="Z8" s="14"/>
      <c r="AA8" s="15" t="s">
        <v>30</v>
      </c>
      <c r="AB8" s="16">
        <v>1.5</v>
      </c>
      <c r="AC8" s="16">
        <f>AB8*1</f>
        <v>1.5</v>
      </c>
      <c r="AD8" s="16" t="s">
        <v>28</v>
      </c>
      <c r="AE8" s="16">
        <f>AB8*5</f>
        <v>7.5</v>
      </c>
      <c r="AF8" s="16">
        <f>AC8*4+AE8*4</f>
        <v>36</v>
      </c>
      <c r="AG8" s="89"/>
    </row>
    <row r="9" spans="2:33" ht="27.9" customHeight="1">
      <c r="B9" s="227" t="s">
        <v>36</v>
      </c>
      <c r="C9" s="226"/>
      <c r="D9" s="2"/>
      <c r="E9" s="2"/>
      <c r="F9" s="2"/>
      <c r="G9" s="2"/>
      <c r="H9" s="44"/>
      <c r="I9" s="2"/>
      <c r="J9" s="2"/>
      <c r="K9" s="84"/>
      <c r="L9" s="2"/>
      <c r="M9" s="2" t="s">
        <v>167</v>
      </c>
      <c r="N9" s="2"/>
      <c r="O9" s="2">
        <v>10</v>
      </c>
      <c r="P9" s="2"/>
      <c r="Q9" s="44"/>
      <c r="R9" s="2"/>
      <c r="S9" s="2" t="s">
        <v>115</v>
      </c>
      <c r="T9" s="2"/>
      <c r="U9" s="2">
        <v>10</v>
      </c>
      <c r="V9" s="229"/>
      <c r="W9" s="39" t="s">
        <v>46</v>
      </c>
      <c r="X9" s="40" t="s">
        <v>32</v>
      </c>
      <c r="Y9" s="38">
        <v>0</v>
      </c>
      <c r="AA9" s="15" t="s">
        <v>33</v>
      </c>
      <c r="AB9" s="16">
        <v>2.5</v>
      </c>
      <c r="AC9" s="16"/>
      <c r="AD9" s="16">
        <f>AB9*5</f>
        <v>12.5</v>
      </c>
      <c r="AE9" s="16" t="s">
        <v>28</v>
      </c>
      <c r="AF9" s="16">
        <f>AD9*9</f>
        <v>112.5</v>
      </c>
      <c r="AG9" s="75"/>
    </row>
    <row r="10" spans="2:33" ht="27.9" customHeight="1">
      <c r="B10" s="227"/>
      <c r="C10" s="226"/>
      <c r="D10" s="2"/>
      <c r="E10" s="2"/>
      <c r="F10" s="2"/>
      <c r="G10" s="2"/>
      <c r="H10" s="44"/>
      <c r="I10" s="2"/>
      <c r="J10" s="2"/>
      <c r="K10" s="44"/>
      <c r="L10" s="2"/>
      <c r="M10" s="2"/>
      <c r="N10" s="2"/>
      <c r="O10" s="2"/>
      <c r="P10" s="2"/>
      <c r="Q10" s="44"/>
      <c r="R10" s="2"/>
      <c r="S10" s="2" t="s">
        <v>106</v>
      </c>
      <c r="T10" s="44"/>
      <c r="U10" s="2">
        <v>1</v>
      </c>
      <c r="V10" s="229"/>
      <c r="W10" s="87">
        <f>Y5*2+Y6*7+Y7*1+Y8*0+Y9*0+Y10*8</f>
        <v>33.699999999999996</v>
      </c>
      <c r="X10" s="79" t="s">
        <v>41</v>
      </c>
      <c r="Y10" s="45">
        <v>0</v>
      </c>
      <c r="Z10" s="14"/>
      <c r="AA10" s="15" t="s">
        <v>34</v>
      </c>
      <c r="AE10" s="15">
        <f>AB10*15</f>
        <v>0</v>
      </c>
      <c r="AG10" s="89"/>
    </row>
    <row r="11" spans="2:33" ht="27.9" customHeight="1">
      <c r="B11" s="46" t="s">
        <v>35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 t="s">
        <v>81</v>
      </c>
      <c r="T11" s="44"/>
      <c r="U11" s="2">
        <v>1</v>
      </c>
      <c r="V11" s="229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>
      <c r="B12" s="49"/>
      <c r="C12" s="50"/>
      <c r="D12" s="44"/>
      <c r="E12" s="44"/>
      <c r="F12" s="2"/>
      <c r="G12" s="2"/>
      <c r="H12" s="44"/>
      <c r="I12" s="2"/>
      <c r="J12" s="2"/>
      <c r="K12" s="44"/>
      <c r="L12" s="2"/>
      <c r="M12" s="2"/>
      <c r="N12" s="44"/>
      <c r="O12" s="2"/>
      <c r="P12" s="2"/>
      <c r="Q12" s="44"/>
      <c r="R12" s="2"/>
      <c r="S12" s="2"/>
      <c r="T12" s="44"/>
      <c r="U12" s="2"/>
      <c r="V12" s="230"/>
      <c r="W12" s="88">
        <f>W6*4+W10*4+W8*9</f>
        <v>857.8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90"/>
    </row>
    <row r="13" spans="2:33" s="35" customFormat="1" ht="27.9" customHeight="1">
      <c r="B13" s="30">
        <v>5</v>
      </c>
      <c r="C13" s="226"/>
      <c r="D13" s="31" t="str">
        <f>'115.5月菜單'!F40</f>
        <v>炒泡麵</v>
      </c>
      <c r="E13" s="31" t="s">
        <v>17</v>
      </c>
      <c r="F13" s="31"/>
      <c r="G13" s="31" t="str">
        <f>'115.5月菜單'!F41</f>
        <v>炸雞排</v>
      </c>
      <c r="H13" s="31" t="s">
        <v>75</v>
      </c>
      <c r="I13" s="31"/>
      <c r="J13" s="31" t="str">
        <f>'115.5月菜單'!F42</f>
        <v>地瓜薯條</v>
      </c>
      <c r="K13" s="31" t="s">
        <v>85</v>
      </c>
      <c r="L13" s="31"/>
      <c r="M13" s="31" t="str">
        <f>'115.5月菜單'!F43</f>
        <v>蒲瓜肉絲</v>
      </c>
      <c r="N13" s="31" t="s">
        <v>17</v>
      </c>
      <c r="O13" s="31"/>
      <c r="P13" s="31" t="str">
        <f>'115.5月菜單'!F44</f>
        <v>季節蔬菜</v>
      </c>
      <c r="Q13" s="31" t="s">
        <v>18</v>
      </c>
      <c r="R13" s="31"/>
      <c r="S13" s="31" t="str">
        <f>'115.5月菜單'!F45</f>
        <v>冬瓜湯</v>
      </c>
      <c r="T13" s="31" t="s">
        <v>17</v>
      </c>
      <c r="U13" s="31"/>
      <c r="V13" s="228"/>
      <c r="W13" s="32" t="s">
        <v>43</v>
      </c>
      <c r="X13" s="33" t="s">
        <v>19</v>
      </c>
      <c r="Y13" s="34">
        <v>6</v>
      </c>
      <c r="Z13" s="15"/>
      <c r="AA13" s="15"/>
      <c r="AB13" s="16"/>
      <c r="AC13" s="15" t="s">
        <v>20</v>
      </c>
      <c r="AD13" s="15" t="s">
        <v>21</v>
      </c>
      <c r="AE13" s="15" t="s">
        <v>22</v>
      </c>
      <c r="AF13" s="15" t="s">
        <v>23</v>
      </c>
    </row>
    <row r="14" spans="2:33" ht="27.9" customHeight="1">
      <c r="B14" s="36" t="s">
        <v>96</v>
      </c>
      <c r="C14" s="226"/>
      <c r="D14" s="2" t="s">
        <v>233</v>
      </c>
      <c r="E14" s="2"/>
      <c r="F14" s="2">
        <v>120</v>
      </c>
      <c r="G14" s="2" t="s">
        <v>132</v>
      </c>
      <c r="H14" s="2"/>
      <c r="I14" s="2">
        <v>70</v>
      </c>
      <c r="J14" s="2" t="s">
        <v>148</v>
      </c>
      <c r="K14" s="2"/>
      <c r="L14" s="2">
        <v>50</v>
      </c>
      <c r="M14" s="2" t="s">
        <v>149</v>
      </c>
      <c r="N14" s="2"/>
      <c r="O14" s="2">
        <v>60</v>
      </c>
      <c r="P14" s="2" t="s">
        <v>58</v>
      </c>
      <c r="Q14" s="2"/>
      <c r="R14" s="2">
        <v>120</v>
      </c>
      <c r="S14" s="2" t="s">
        <v>84</v>
      </c>
      <c r="T14" s="2"/>
      <c r="U14" s="2">
        <v>30</v>
      </c>
      <c r="V14" s="229"/>
      <c r="W14" s="89">
        <f>Y13*15+Y14*0+Y15*5+Y16*0+Y17*15+Y18*12+15</f>
        <v>118.5</v>
      </c>
      <c r="X14" s="37" t="s">
        <v>24</v>
      </c>
      <c r="Y14" s="38">
        <v>2.8</v>
      </c>
      <c r="Z14" s="14"/>
      <c r="AA14" s="16" t="s">
        <v>25</v>
      </c>
      <c r="AB14" s="16">
        <v>6</v>
      </c>
      <c r="AC14" s="16">
        <f>AB14*2</f>
        <v>12</v>
      </c>
      <c r="AD14" s="16"/>
      <c r="AE14" s="16">
        <f>AB14*15</f>
        <v>90</v>
      </c>
      <c r="AF14" s="16">
        <f>AC14*4+AE14*4</f>
        <v>408</v>
      </c>
    </row>
    <row r="15" spans="2:33" ht="27.9" customHeight="1">
      <c r="B15" s="36">
        <v>26</v>
      </c>
      <c r="C15" s="226"/>
      <c r="D15" s="2" t="s">
        <v>128</v>
      </c>
      <c r="E15" s="2"/>
      <c r="F15" s="2">
        <v>35</v>
      </c>
      <c r="G15" s="2"/>
      <c r="H15" s="2"/>
      <c r="I15" s="2"/>
      <c r="J15" s="2"/>
      <c r="K15" s="2"/>
      <c r="L15" s="2"/>
      <c r="M15" s="2" t="s">
        <v>103</v>
      </c>
      <c r="N15" s="2"/>
      <c r="O15" s="2">
        <v>10</v>
      </c>
      <c r="P15" s="2"/>
      <c r="Q15" s="2"/>
      <c r="R15" s="2"/>
      <c r="S15" s="2" t="s">
        <v>102</v>
      </c>
      <c r="T15" s="86"/>
      <c r="U15" s="2">
        <v>1</v>
      </c>
      <c r="V15" s="229"/>
      <c r="W15" s="39" t="s">
        <v>45</v>
      </c>
      <c r="X15" s="40" t="s">
        <v>26</v>
      </c>
      <c r="Y15" s="38">
        <v>2.7</v>
      </c>
      <c r="AA15" s="41" t="s">
        <v>27</v>
      </c>
      <c r="AB15" s="16">
        <v>2</v>
      </c>
      <c r="AC15" s="42">
        <f>AB15*7</f>
        <v>14</v>
      </c>
      <c r="AD15" s="16">
        <f>AB15*5</f>
        <v>10</v>
      </c>
      <c r="AE15" s="16" t="s">
        <v>28</v>
      </c>
      <c r="AF15" s="43">
        <f>AC15*4+AD15*9</f>
        <v>146</v>
      </c>
    </row>
    <row r="16" spans="2:33" ht="27.9" customHeight="1">
      <c r="B16" s="36" t="s">
        <v>10</v>
      </c>
      <c r="C16" s="226"/>
      <c r="D16" s="2" t="s">
        <v>89</v>
      </c>
      <c r="E16" s="2"/>
      <c r="F16" s="2">
        <v>10</v>
      </c>
      <c r="G16" s="2"/>
      <c r="H16" s="44"/>
      <c r="I16" s="2"/>
      <c r="J16" s="2"/>
      <c r="K16" s="44"/>
      <c r="L16" s="2"/>
      <c r="M16" s="2"/>
      <c r="N16" s="2"/>
      <c r="O16" s="2"/>
      <c r="P16" s="2"/>
      <c r="Q16" s="44"/>
      <c r="R16" s="2"/>
      <c r="S16" s="2"/>
      <c r="T16" s="44"/>
      <c r="U16" s="2"/>
      <c r="V16" s="229"/>
      <c r="W16" s="87">
        <f>Y13*0+Y14*5+Y15*0+Y16*5+Y17*0+Y18*4</f>
        <v>29</v>
      </c>
      <c r="X16" s="40" t="s">
        <v>29</v>
      </c>
      <c r="Y16" s="38">
        <v>3</v>
      </c>
      <c r="Z16" s="14"/>
      <c r="AA16" s="15" t="s">
        <v>30</v>
      </c>
      <c r="AB16" s="16">
        <v>1.8</v>
      </c>
      <c r="AC16" s="16">
        <f>AB16*1</f>
        <v>1.8</v>
      </c>
      <c r="AD16" s="16" t="s">
        <v>28</v>
      </c>
      <c r="AE16" s="16">
        <f>AB16*5</f>
        <v>9</v>
      </c>
      <c r="AF16" s="16">
        <f>AC16*4+AE16*4</f>
        <v>43.2</v>
      </c>
    </row>
    <row r="17" spans="2:33" ht="27.9" customHeight="1">
      <c r="B17" s="227" t="s">
        <v>37</v>
      </c>
      <c r="C17" s="226"/>
      <c r="D17" s="86" t="s">
        <v>106</v>
      </c>
      <c r="E17" s="44"/>
      <c r="F17" s="2">
        <v>1</v>
      </c>
      <c r="G17" s="2"/>
      <c r="H17" s="44"/>
      <c r="I17" s="2"/>
      <c r="J17" s="2"/>
      <c r="K17" s="44"/>
      <c r="L17" s="2"/>
      <c r="M17" s="2"/>
      <c r="N17" s="2"/>
      <c r="O17" s="2"/>
      <c r="P17" s="2"/>
      <c r="Q17" s="44"/>
      <c r="R17" s="2"/>
      <c r="S17" s="2"/>
      <c r="T17" s="44"/>
      <c r="U17" s="2"/>
      <c r="V17" s="229"/>
      <c r="W17" s="39" t="s">
        <v>46</v>
      </c>
      <c r="X17" s="40" t="s">
        <v>32</v>
      </c>
      <c r="Y17" s="38">
        <v>0</v>
      </c>
      <c r="AA17" s="15" t="s">
        <v>33</v>
      </c>
      <c r="AB17" s="16">
        <v>2.5</v>
      </c>
      <c r="AC17" s="16"/>
      <c r="AD17" s="16">
        <f>AB17*5</f>
        <v>12.5</v>
      </c>
      <c r="AE17" s="16" t="s">
        <v>28</v>
      </c>
      <c r="AF17" s="16">
        <f>AD17*9</f>
        <v>112.5</v>
      </c>
    </row>
    <row r="18" spans="2:33" ht="27.9" customHeight="1">
      <c r="B18" s="227"/>
      <c r="C18" s="226"/>
      <c r="D18" s="86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229"/>
      <c r="W18" s="87">
        <f>Y13*2+Y14*7+Y15*1+Y16*0+Y17*0+Y18*8</f>
        <v>34.299999999999997</v>
      </c>
      <c r="X18" s="79" t="s">
        <v>41</v>
      </c>
      <c r="Y18" s="45">
        <v>0</v>
      </c>
      <c r="Z18" s="14"/>
      <c r="AA18" s="15" t="s">
        <v>34</v>
      </c>
      <c r="AB18" s="16">
        <v>1</v>
      </c>
      <c r="AE18" s="15">
        <f>AB18*15</f>
        <v>15</v>
      </c>
    </row>
    <row r="19" spans="2:33" ht="27.9" customHeight="1">
      <c r="B19" s="46" t="s">
        <v>35</v>
      </c>
      <c r="C19" s="47"/>
      <c r="D19" s="86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29"/>
      <c r="W19" s="39" t="s">
        <v>12</v>
      </c>
      <c r="X19" s="48"/>
      <c r="Y19" s="38"/>
      <c r="AC19" s="15">
        <f>SUM(AC14:AC18)</f>
        <v>27.8</v>
      </c>
      <c r="AD19" s="15">
        <f>SUM(AD14:AD18)</f>
        <v>22.5</v>
      </c>
      <c r="AE19" s="15">
        <f>SUM(AE14:AE18)</f>
        <v>114</v>
      </c>
      <c r="AF19" s="15">
        <f>AC19*4+AD19*9+AE19*4</f>
        <v>769.7</v>
      </c>
      <c r="AG19" s="75"/>
    </row>
    <row r="20" spans="2:33" ht="27.9" customHeight="1">
      <c r="B20" s="49"/>
      <c r="C20" s="50"/>
      <c r="D20" s="86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30"/>
      <c r="W20" s="88">
        <f>W14*4+W18*4+W16*9</f>
        <v>872.2</v>
      </c>
      <c r="X20" s="52"/>
      <c r="Y20" s="53"/>
      <c r="Z20" s="14"/>
      <c r="AC20" s="51">
        <f>AC19*4/AF19</f>
        <v>0.14447187215798363</v>
      </c>
      <c r="AD20" s="51">
        <f>AD19*9/AF19</f>
        <v>0.26308951539560865</v>
      </c>
      <c r="AE20" s="51">
        <f>AE19*4/AF19</f>
        <v>0.59243861244640761</v>
      </c>
      <c r="AG20" s="90"/>
    </row>
    <row r="21" spans="2:33" s="35" customFormat="1" ht="27.9" customHeight="1">
      <c r="B21" s="30">
        <v>5</v>
      </c>
      <c r="C21" s="226"/>
      <c r="D21" s="31" t="str">
        <f>'115.5月菜單'!J40</f>
        <v>香Q米飯</v>
      </c>
      <c r="E21" s="31" t="s">
        <v>174</v>
      </c>
      <c r="F21" s="31"/>
      <c r="G21" s="31" t="str">
        <f>'115.5月菜單'!J41</f>
        <v>冬瓜滷肉</v>
      </c>
      <c r="H21" s="31" t="s">
        <v>175</v>
      </c>
      <c r="I21" s="31"/>
      <c r="J21" s="31" t="str">
        <f>'115.5月菜單'!J42</f>
        <v>毛豆拌馬鈴薯</v>
      </c>
      <c r="K21" s="31" t="s">
        <v>175</v>
      </c>
      <c r="L21" s="31"/>
      <c r="M21" s="31" t="str">
        <f>'115.5月菜單'!J43</f>
        <v>香酥魚條X1</v>
      </c>
      <c r="N21" s="31" t="s">
        <v>75</v>
      </c>
      <c r="O21" s="31"/>
      <c r="P21" s="31" t="str">
        <f>'115.5月菜單'!J44</f>
        <v>季節蔬菜</v>
      </c>
      <c r="Q21" s="31" t="s">
        <v>176</v>
      </c>
      <c r="R21" s="31"/>
      <c r="S21" s="31" t="str">
        <f>'115.5月菜單'!J45</f>
        <v>味噌海芽湯</v>
      </c>
      <c r="T21" s="31" t="s">
        <v>175</v>
      </c>
      <c r="U21" s="31"/>
      <c r="V21" s="228"/>
      <c r="W21" s="32" t="s">
        <v>43</v>
      </c>
      <c r="X21" s="33" t="s">
        <v>178</v>
      </c>
      <c r="Y21" s="34">
        <v>6.5</v>
      </c>
      <c r="Z21" s="15"/>
      <c r="AA21" s="15"/>
      <c r="AB21" s="16"/>
      <c r="AC21" s="15" t="s">
        <v>20</v>
      </c>
      <c r="AD21" s="15" t="s">
        <v>21</v>
      </c>
      <c r="AE21" s="15" t="s">
        <v>22</v>
      </c>
      <c r="AF21" s="15" t="s">
        <v>23</v>
      </c>
      <c r="AG21" s="75"/>
    </row>
    <row r="22" spans="2:33" s="56" customFormat="1" ht="27.75" customHeight="1">
      <c r="B22" s="36" t="s">
        <v>8</v>
      </c>
      <c r="C22" s="226"/>
      <c r="D22" s="2" t="s">
        <v>179</v>
      </c>
      <c r="E22" s="2"/>
      <c r="F22" s="2">
        <v>120</v>
      </c>
      <c r="G22" s="2" t="s">
        <v>84</v>
      </c>
      <c r="H22" s="2"/>
      <c r="I22" s="2">
        <v>40</v>
      </c>
      <c r="J22" s="2" t="s">
        <v>268</v>
      </c>
      <c r="K22" s="2"/>
      <c r="L22" s="2">
        <v>5</v>
      </c>
      <c r="M22" s="2" t="s">
        <v>109</v>
      </c>
      <c r="N22" s="2"/>
      <c r="O22" s="2">
        <v>30</v>
      </c>
      <c r="P22" s="2" t="s">
        <v>180</v>
      </c>
      <c r="Q22" s="2"/>
      <c r="R22" s="2">
        <v>120</v>
      </c>
      <c r="S22" s="2" t="s">
        <v>169</v>
      </c>
      <c r="T22" s="2"/>
      <c r="U22" s="2">
        <v>1</v>
      </c>
      <c r="V22" s="229"/>
      <c r="W22" s="89">
        <f>Y21*15+Y22*0+Y23*5+Y24*0+Y25*15+Y26*12+15</f>
        <v>120.5</v>
      </c>
      <c r="X22" s="37" t="s">
        <v>181</v>
      </c>
      <c r="Y22" s="38">
        <v>2.9</v>
      </c>
      <c r="Z22" s="54"/>
      <c r="AA22" s="55" t="s">
        <v>25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9"/>
    </row>
    <row r="23" spans="2:33" s="56" customFormat="1" ht="27.9" customHeight="1">
      <c r="B23" s="36">
        <v>27</v>
      </c>
      <c r="C23" s="226"/>
      <c r="D23" s="2"/>
      <c r="E23" s="2"/>
      <c r="F23" s="2"/>
      <c r="G23" s="2" t="s">
        <v>101</v>
      </c>
      <c r="H23" s="2"/>
      <c r="I23" s="2">
        <v>50</v>
      </c>
      <c r="J23" s="2" t="s">
        <v>269</v>
      </c>
      <c r="K23" s="2"/>
      <c r="L23" s="2">
        <v>45</v>
      </c>
      <c r="M23" s="2"/>
      <c r="N23" s="2"/>
      <c r="O23" s="2"/>
      <c r="P23" s="2"/>
      <c r="Q23" s="2"/>
      <c r="R23" s="2"/>
      <c r="S23" s="2" t="s">
        <v>271</v>
      </c>
      <c r="T23" s="2"/>
      <c r="U23" s="2">
        <v>5</v>
      </c>
      <c r="V23" s="229"/>
      <c r="W23" s="39" t="s">
        <v>45</v>
      </c>
      <c r="X23" s="40" t="s">
        <v>183</v>
      </c>
      <c r="Y23" s="38">
        <v>1.6</v>
      </c>
      <c r="AA23" s="57" t="s">
        <v>27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28</v>
      </c>
      <c r="AF23" s="59">
        <f>AC23*4+AD23*9</f>
        <v>153.30000000000001</v>
      </c>
      <c r="AG23" s="75"/>
    </row>
    <row r="24" spans="2:33" s="56" customFormat="1" ht="27.9" customHeight="1">
      <c r="B24" s="36" t="s">
        <v>10</v>
      </c>
      <c r="C24" s="226"/>
      <c r="D24" s="86"/>
      <c r="E24" s="44"/>
      <c r="F24" s="2"/>
      <c r="G24" s="2"/>
      <c r="H24" s="44"/>
      <c r="I24" s="2"/>
      <c r="J24" s="2"/>
      <c r="K24" s="2"/>
      <c r="L24" s="2"/>
      <c r="M24" s="2"/>
      <c r="N24" s="2"/>
      <c r="O24" s="2"/>
      <c r="P24" s="2"/>
      <c r="Q24" s="44"/>
      <c r="R24" s="2"/>
      <c r="S24" s="2" t="s">
        <v>207</v>
      </c>
      <c r="T24" s="2"/>
      <c r="U24" s="2">
        <v>1</v>
      </c>
      <c r="V24" s="229"/>
      <c r="W24" s="87">
        <f>Y21*0+Y22*5+Y23*0+Y24*5+Y25*0+Y26*4</f>
        <v>29.5</v>
      </c>
      <c r="X24" s="40" t="s">
        <v>184</v>
      </c>
      <c r="Y24" s="38">
        <v>3</v>
      </c>
      <c r="Z24" s="54"/>
      <c r="AA24" s="60" t="s">
        <v>30</v>
      </c>
      <c r="AB24" s="55">
        <v>1.6</v>
      </c>
      <c r="AC24" s="55">
        <f>AB24*1</f>
        <v>1.6</v>
      </c>
      <c r="AD24" s="55" t="s">
        <v>28</v>
      </c>
      <c r="AE24" s="55">
        <f>AB24*5</f>
        <v>8</v>
      </c>
      <c r="AF24" s="55">
        <f>AC24*4+AE24*4</f>
        <v>38.4</v>
      </c>
      <c r="AG24" s="89"/>
    </row>
    <row r="25" spans="2:33" s="56" customFormat="1" ht="27.9" customHeight="1">
      <c r="B25" s="227" t="s">
        <v>60</v>
      </c>
      <c r="C25" s="226"/>
      <c r="D25" s="44"/>
      <c r="E25" s="44"/>
      <c r="F25" s="2"/>
      <c r="G25" s="2"/>
      <c r="H25" s="44"/>
      <c r="I25" s="2"/>
      <c r="J25" s="2"/>
      <c r="K25" s="2"/>
      <c r="L25" s="2"/>
      <c r="M25" s="2"/>
      <c r="N25" s="2"/>
      <c r="O25" s="2"/>
      <c r="P25" s="2"/>
      <c r="Q25" s="44"/>
      <c r="R25" s="2"/>
      <c r="S25" s="2"/>
      <c r="T25" s="2"/>
      <c r="U25" s="2"/>
      <c r="V25" s="229"/>
      <c r="W25" s="39" t="s">
        <v>46</v>
      </c>
      <c r="X25" s="40" t="s">
        <v>185</v>
      </c>
      <c r="Y25" s="38">
        <v>0</v>
      </c>
      <c r="AA25" s="60" t="s">
        <v>33</v>
      </c>
      <c r="AB25" s="55">
        <v>2.5</v>
      </c>
      <c r="AC25" s="55"/>
      <c r="AD25" s="55">
        <f>AB25*5</f>
        <v>12.5</v>
      </c>
      <c r="AE25" s="55" t="s">
        <v>28</v>
      </c>
      <c r="AF25" s="55">
        <f>AD25*9</f>
        <v>112.5</v>
      </c>
      <c r="AG25" s="75"/>
    </row>
    <row r="26" spans="2:33" s="56" customFormat="1" ht="27.9" customHeight="1">
      <c r="B26" s="227"/>
      <c r="C26" s="226"/>
      <c r="D26" s="44"/>
      <c r="E26" s="44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29"/>
      <c r="W26" s="87">
        <f>Y21*2+Y22*7+Y23*1+Y24*0+Y25*0+Y26*8</f>
        <v>34.9</v>
      </c>
      <c r="X26" s="79" t="s">
        <v>186</v>
      </c>
      <c r="Y26" s="45">
        <v>0</v>
      </c>
      <c r="Z26" s="54"/>
      <c r="AA26" s="60" t="s">
        <v>34</v>
      </c>
      <c r="AB26" s="55"/>
      <c r="AC26" s="60"/>
      <c r="AD26" s="60"/>
      <c r="AE26" s="60">
        <f>AB26*15</f>
        <v>0</v>
      </c>
      <c r="AF26" s="60"/>
      <c r="AG26" s="89"/>
    </row>
    <row r="27" spans="2:33" s="56" customFormat="1" ht="27.9" customHeight="1">
      <c r="B27" s="46" t="s">
        <v>35</v>
      </c>
      <c r="C27" s="63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29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>
      <c r="B28" s="49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30"/>
      <c r="W28" s="88">
        <f>W22*4+W26*4+W24*9</f>
        <v>887.1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90"/>
    </row>
    <row r="29" spans="2:33" s="35" customFormat="1" ht="27.9" customHeight="1">
      <c r="B29" s="30">
        <v>5</v>
      </c>
      <c r="C29" s="226"/>
      <c r="D29" s="31" t="str">
        <f>'115.5月菜單'!N40</f>
        <v>香Q米飯</v>
      </c>
      <c r="E29" s="31" t="s">
        <v>174</v>
      </c>
      <c r="F29" s="31"/>
      <c r="G29" s="31" t="str">
        <f>'115.5月菜單'!N41</f>
        <v>麻油鴨</v>
      </c>
      <c r="H29" s="31" t="s">
        <v>175</v>
      </c>
      <c r="I29" s="31"/>
      <c r="J29" s="31" t="str">
        <f>'115.5月菜單'!N42</f>
        <v>鐵板豆腐</v>
      </c>
      <c r="K29" s="31" t="s">
        <v>175</v>
      </c>
      <c r="L29" s="31"/>
      <c r="M29" s="31" t="str">
        <f>'115.5月菜單'!N43</f>
        <v>高麗菜蛋酥</v>
      </c>
      <c r="N29" s="31" t="s">
        <v>175</v>
      </c>
      <c r="O29" s="31"/>
      <c r="P29" s="31" t="str">
        <f>'115.5月菜單'!N44</f>
        <v>季節蔬菜</v>
      </c>
      <c r="Q29" s="31" t="s">
        <v>176</v>
      </c>
      <c r="R29" s="31"/>
      <c r="S29" s="31" t="str">
        <f>'115.5月菜單'!N45</f>
        <v>肉骨茶湯</v>
      </c>
      <c r="T29" s="31" t="s">
        <v>175</v>
      </c>
      <c r="U29" s="31"/>
      <c r="V29" s="228"/>
      <c r="W29" s="32" t="s">
        <v>7</v>
      </c>
      <c r="X29" s="33" t="s">
        <v>178</v>
      </c>
      <c r="Y29" s="34">
        <v>6.3</v>
      </c>
      <c r="Z29" s="15"/>
      <c r="AA29" s="15"/>
      <c r="AB29" s="16"/>
      <c r="AC29" s="15" t="s">
        <v>20</v>
      </c>
      <c r="AD29" s="15" t="s">
        <v>21</v>
      </c>
      <c r="AE29" s="15" t="s">
        <v>22</v>
      </c>
      <c r="AF29" s="15" t="s">
        <v>23</v>
      </c>
      <c r="AG29" s="75"/>
    </row>
    <row r="30" spans="2:33" ht="27.9" customHeight="1">
      <c r="B30" s="36" t="s">
        <v>8</v>
      </c>
      <c r="C30" s="226"/>
      <c r="D30" s="2" t="s">
        <v>179</v>
      </c>
      <c r="E30" s="2"/>
      <c r="F30" s="2">
        <v>120</v>
      </c>
      <c r="G30" s="2" t="s">
        <v>260</v>
      </c>
      <c r="H30" s="2"/>
      <c r="I30" s="2">
        <v>20</v>
      </c>
      <c r="J30" s="2" t="s">
        <v>115</v>
      </c>
      <c r="K30" s="2"/>
      <c r="L30" s="2">
        <v>60</v>
      </c>
      <c r="M30" s="2" t="s">
        <v>202</v>
      </c>
      <c r="N30" s="2"/>
      <c r="O30" s="2">
        <v>50</v>
      </c>
      <c r="P30" s="2" t="s">
        <v>180</v>
      </c>
      <c r="Q30" s="2"/>
      <c r="R30" s="2">
        <v>120</v>
      </c>
      <c r="S30" s="2" t="s">
        <v>272</v>
      </c>
      <c r="T30" s="2"/>
      <c r="U30" s="2">
        <v>30</v>
      </c>
      <c r="V30" s="229"/>
      <c r="W30" s="89">
        <f>Y29*15+Y30*0+Y31*5+Y32*0+Y33*15+Y34*12+15</f>
        <v>121</v>
      </c>
      <c r="X30" s="37" t="s">
        <v>181</v>
      </c>
      <c r="Y30" s="38">
        <v>2.8</v>
      </c>
      <c r="Z30" s="14"/>
      <c r="AA30" s="16" t="s">
        <v>25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  <c r="AG30" s="89"/>
    </row>
    <row r="31" spans="2:33" ht="27.9" customHeight="1">
      <c r="B31" s="36">
        <v>28</v>
      </c>
      <c r="C31" s="226"/>
      <c r="D31" s="2"/>
      <c r="E31" s="2"/>
      <c r="F31" s="2"/>
      <c r="G31" s="2" t="s">
        <v>267</v>
      </c>
      <c r="H31" s="2"/>
      <c r="I31" s="2">
        <v>70</v>
      </c>
      <c r="J31" s="2" t="s">
        <v>89</v>
      </c>
      <c r="K31" s="2"/>
      <c r="L31" s="2">
        <v>5</v>
      </c>
      <c r="M31" s="2" t="s">
        <v>69</v>
      </c>
      <c r="N31" s="2"/>
      <c r="O31" s="2">
        <v>5</v>
      </c>
      <c r="P31" s="2"/>
      <c r="Q31" s="2"/>
      <c r="R31" s="2"/>
      <c r="S31" s="2" t="s">
        <v>273</v>
      </c>
      <c r="T31" s="2"/>
      <c r="U31" s="2">
        <v>10</v>
      </c>
      <c r="V31" s="229"/>
      <c r="W31" s="39" t="s">
        <v>45</v>
      </c>
      <c r="X31" s="40" t="s">
        <v>183</v>
      </c>
      <c r="Y31" s="38">
        <v>2.2999999999999998</v>
      </c>
      <c r="AA31" s="41" t="s">
        <v>27</v>
      </c>
      <c r="AB31" s="16">
        <v>2</v>
      </c>
      <c r="AC31" s="42">
        <f>AB31*7</f>
        <v>14</v>
      </c>
      <c r="AD31" s="16">
        <f>AB31*5</f>
        <v>10</v>
      </c>
      <c r="AE31" s="16" t="s">
        <v>28</v>
      </c>
      <c r="AF31" s="43">
        <f>AC31*4+AD31*9</f>
        <v>146</v>
      </c>
      <c r="AG31" s="75"/>
    </row>
    <row r="32" spans="2:33" ht="27.9" customHeight="1">
      <c r="B32" s="36" t="s">
        <v>10</v>
      </c>
      <c r="C32" s="226"/>
      <c r="D32" s="86"/>
      <c r="E32" s="44"/>
      <c r="F32" s="2"/>
      <c r="G32" s="2" t="s">
        <v>153</v>
      </c>
      <c r="H32" s="44"/>
      <c r="I32" s="2">
        <v>10</v>
      </c>
      <c r="J32" s="2" t="s">
        <v>104</v>
      </c>
      <c r="K32" s="2"/>
      <c r="L32" s="2">
        <v>1</v>
      </c>
      <c r="M32" s="2" t="s">
        <v>106</v>
      </c>
      <c r="N32" s="2"/>
      <c r="O32" s="2">
        <v>3</v>
      </c>
      <c r="P32" s="2"/>
      <c r="Q32" s="44"/>
      <c r="R32" s="2"/>
      <c r="S32" s="2" t="s">
        <v>274</v>
      </c>
      <c r="T32" s="2"/>
      <c r="U32" s="2"/>
      <c r="V32" s="229"/>
      <c r="W32" s="87">
        <f>Y29*0+Y30*5+Y31*0+Y32*5+Y33*0+Y34*4</f>
        <v>29</v>
      </c>
      <c r="X32" s="40" t="s">
        <v>184</v>
      </c>
      <c r="Y32" s="38">
        <v>3</v>
      </c>
      <c r="Z32" s="14"/>
      <c r="AA32" s="15" t="s">
        <v>30</v>
      </c>
      <c r="AB32" s="16">
        <v>1.8</v>
      </c>
      <c r="AC32" s="16">
        <f>AB32*1</f>
        <v>1.8</v>
      </c>
      <c r="AD32" s="16" t="s">
        <v>28</v>
      </c>
      <c r="AE32" s="16">
        <f>AB32*5</f>
        <v>9</v>
      </c>
      <c r="AF32" s="16">
        <f>AC32*4+AE32*4</f>
        <v>43.2</v>
      </c>
      <c r="AG32" s="89"/>
    </row>
    <row r="33" spans="2:33" ht="27.9" customHeight="1">
      <c r="B33" s="227" t="s">
        <v>39</v>
      </c>
      <c r="C33" s="226"/>
      <c r="D33" s="44"/>
      <c r="E33" s="44"/>
      <c r="F33" s="2"/>
      <c r="G33" s="2"/>
      <c r="H33" s="44"/>
      <c r="I33" s="2"/>
      <c r="J33" s="2"/>
      <c r="K33" s="2"/>
      <c r="L33" s="2"/>
      <c r="M33" s="2" t="s">
        <v>167</v>
      </c>
      <c r="N33" s="2"/>
      <c r="O33" s="2">
        <v>5</v>
      </c>
      <c r="P33" s="2"/>
      <c r="Q33" s="44"/>
      <c r="R33" s="2"/>
      <c r="S33" s="2"/>
      <c r="T33" s="2"/>
      <c r="U33" s="2"/>
      <c r="V33" s="229"/>
      <c r="W33" s="39" t="s">
        <v>46</v>
      </c>
      <c r="X33" s="40" t="s">
        <v>185</v>
      </c>
      <c r="Y33" s="38">
        <v>0</v>
      </c>
      <c r="AA33" s="15" t="s">
        <v>33</v>
      </c>
      <c r="AB33" s="16">
        <v>2.5</v>
      </c>
      <c r="AC33" s="16"/>
      <c r="AD33" s="16">
        <f>AB33*5</f>
        <v>12.5</v>
      </c>
      <c r="AE33" s="16" t="s">
        <v>28</v>
      </c>
      <c r="AF33" s="16">
        <f>AD33*9</f>
        <v>112.5</v>
      </c>
      <c r="AG33" s="75"/>
    </row>
    <row r="34" spans="2:33" ht="27.9" customHeight="1">
      <c r="B34" s="227"/>
      <c r="C34" s="226"/>
      <c r="D34" s="44"/>
      <c r="E34" s="44"/>
      <c r="F34" s="2"/>
      <c r="G34" s="2"/>
      <c r="H34" s="44"/>
      <c r="I34" s="2"/>
      <c r="J34" s="2"/>
      <c r="K34" s="44"/>
      <c r="L34" s="2"/>
      <c r="M34" s="2" t="s">
        <v>86</v>
      </c>
      <c r="N34" s="44"/>
      <c r="O34" s="2">
        <v>5</v>
      </c>
      <c r="P34" s="2"/>
      <c r="Q34" s="44"/>
      <c r="R34" s="2"/>
      <c r="S34" s="2"/>
      <c r="T34" s="44"/>
      <c r="U34" s="2"/>
      <c r="V34" s="229"/>
      <c r="W34" s="87">
        <f>Y29*2+Y30*7+Y31*1+Y32*0+Y33*0+Y34*8</f>
        <v>34.499999999999993</v>
      </c>
      <c r="X34" s="79" t="s">
        <v>186</v>
      </c>
      <c r="Y34" s="45">
        <v>0</v>
      </c>
      <c r="Z34" s="14"/>
      <c r="AA34" s="15" t="s">
        <v>34</v>
      </c>
      <c r="AB34" s="16">
        <v>1</v>
      </c>
      <c r="AE34" s="15">
        <f>AB34*15</f>
        <v>15</v>
      </c>
      <c r="AG34" s="89"/>
    </row>
    <row r="35" spans="2:33" ht="27.9" customHeight="1">
      <c r="B35" s="46" t="s">
        <v>35</v>
      </c>
      <c r="C35" s="47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29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>
      <c r="B36" s="49"/>
      <c r="C36" s="50"/>
      <c r="D36" s="4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30"/>
      <c r="W36" s="88">
        <f>W30*4+W34*4+W32*9</f>
        <v>883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90"/>
    </row>
    <row r="37" spans="2:33" s="35" customFormat="1" ht="27.9" customHeight="1">
      <c r="B37" s="30">
        <v>5</v>
      </c>
      <c r="C37" s="226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28"/>
      <c r="W37" s="32" t="s">
        <v>43</v>
      </c>
      <c r="X37" s="33" t="s">
        <v>19</v>
      </c>
      <c r="Y37" s="34">
        <v>0</v>
      </c>
      <c r="Z37" s="15"/>
      <c r="AA37" s="15"/>
      <c r="AB37" s="16"/>
      <c r="AC37" s="15" t="s">
        <v>20</v>
      </c>
      <c r="AD37" s="15" t="s">
        <v>21</v>
      </c>
      <c r="AE37" s="15" t="s">
        <v>22</v>
      </c>
      <c r="AF37" s="15" t="s">
        <v>23</v>
      </c>
      <c r="AG37" s="75"/>
    </row>
    <row r="38" spans="2:33" ht="27.9" customHeight="1">
      <c r="B38" s="36" t="s">
        <v>8</v>
      </c>
      <c r="C38" s="226"/>
      <c r="D38" s="2"/>
      <c r="E38" s="2"/>
      <c r="F38" s="2"/>
      <c r="G38" s="56"/>
      <c r="H38" s="97"/>
      <c r="I38" s="9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29"/>
      <c r="W38" s="89"/>
      <c r="X38" s="37" t="s">
        <v>24</v>
      </c>
      <c r="Y38" s="38">
        <v>0</v>
      </c>
      <c r="Z38" s="14"/>
      <c r="AA38" s="16" t="s">
        <v>25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9"/>
    </row>
    <row r="39" spans="2:33" ht="27.9" customHeight="1">
      <c r="B39" s="36">
        <v>29</v>
      </c>
      <c r="C39" s="226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29"/>
      <c r="W39" s="39" t="s">
        <v>45</v>
      </c>
      <c r="X39" s="40" t="s">
        <v>26</v>
      </c>
      <c r="Y39" s="38">
        <v>0</v>
      </c>
      <c r="AA39" s="41" t="s">
        <v>27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28</v>
      </c>
      <c r="AF39" s="43">
        <f>AC39*4+AD39*9</f>
        <v>167.89999999999998</v>
      </c>
      <c r="AG39" s="75"/>
    </row>
    <row r="40" spans="2:33" ht="27.9" customHeight="1">
      <c r="B40" s="36" t="s">
        <v>10</v>
      </c>
      <c r="C40" s="226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29"/>
      <c r="W40" s="87"/>
      <c r="X40" s="40" t="s">
        <v>29</v>
      </c>
      <c r="Y40" s="38">
        <v>0</v>
      </c>
      <c r="Z40" s="14"/>
      <c r="AA40" s="15" t="s">
        <v>30</v>
      </c>
      <c r="AB40" s="16">
        <v>1.6</v>
      </c>
      <c r="AC40" s="16">
        <f>AB40*1</f>
        <v>1.6</v>
      </c>
      <c r="AD40" s="16" t="s">
        <v>28</v>
      </c>
      <c r="AE40" s="16">
        <f>AB40*5</f>
        <v>8</v>
      </c>
      <c r="AF40" s="16">
        <f>AC40*4+AE40*4</f>
        <v>38.4</v>
      </c>
      <c r="AG40" s="89"/>
    </row>
    <row r="41" spans="2:33" ht="27.9" customHeight="1">
      <c r="B41" s="227" t="s">
        <v>31</v>
      </c>
      <c r="C41" s="226"/>
      <c r="D41" s="2"/>
      <c r="E41" s="2"/>
      <c r="F41" s="2"/>
      <c r="G41" s="2"/>
      <c r="H41" s="2"/>
      <c r="I41" s="2"/>
      <c r="J41" s="2"/>
      <c r="K41" s="2"/>
      <c r="L41" s="2"/>
      <c r="M41" s="94"/>
      <c r="N41" s="94"/>
      <c r="O41" s="94"/>
      <c r="P41" s="2"/>
      <c r="Q41" s="2"/>
      <c r="R41" s="2"/>
      <c r="S41" s="2"/>
      <c r="T41" s="2"/>
      <c r="U41" s="2"/>
      <c r="V41" s="229"/>
      <c r="W41" s="39" t="s">
        <v>46</v>
      </c>
      <c r="X41" s="40" t="s">
        <v>32</v>
      </c>
      <c r="Y41" s="38">
        <v>0</v>
      </c>
      <c r="AA41" s="15" t="s">
        <v>33</v>
      </c>
      <c r="AB41" s="16">
        <v>2.5</v>
      </c>
      <c r="AC41" s="16"/>
      <c r="AD41" s="16">
        <f>AB41*5</f>
        <v>12.5</v>
      </c>
      <c r="AE41" s="16" t="s">
        <v>28</v>
      </c>
      <c r="AF41" s="16">
        <f>AD41*9</f>
        <v>112.5</v>
      </c>
      <c r="AG41" s="75"/>
    </row>
    <row r="42" spans="2:33" ht="27.9" customHeight="1">
      <c r="B42" s="227"/>
      <c r="C42" s="226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29"/>
      <c r="W42" s="87"/>
      <c r="X42" s="79" t="s">
        <v>41</v>
      </c>
      <c r="Y42" s="45">
        <v>0</v>
      </c>
      <c r="Z42" s="14"/>
      <c r="AA42" s="15" t="s">
        <v>34</v>
      </c>
      <c r="AE42" s="15">
        <f>AB42*15</f>
        <v>0</v>
      </c>
      <c r="AG42" s="89"/>
    </row>
    <row r="43" spans="2:33" ht="27.9" customHeight="1">
      <c r="B43" s="46" t="s">
        <v>35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29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>
      <c r="B44" s="10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30"/>
      <c r="W44" s="88"/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90"/>
    </row>
    <row r="45" spans="2:33" s="60" customFormat="1" ht="21.75" customHeight="1">
      <c r="B45" s="16"/>
      <c r="C45" s="15"/>
      <c r="D45" s="15"/>
      <c r="E45" s="72"/>
      <c r="F45" s="15"/>
      <c r="G45" s="15"/>
      <c r="H45" s="72"/>
      <c r="I45" s="1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73"/>
      <c r="AB45" s="55"/>
    </row>
    <row r="46" spans="2:33">
      <c r="B46" s="55"/>
      <c r="C46" s="60"/>
      <c r="D46" s="224"/>
      <c r="E46" s="224"/>
      <c r="F46" s="235"/>
      <c r="G46" s="235"/>
      <c r="H46" s="74"/>
      <c r="K46" s="74"/>
      <c r="N46" s="74"/>
      <c r="Q46" s="74"/>
      <c r="T46" s="74"/>
    </row>
  </sheetData>
  <mergeCells count="20">
    <mergeCell ref="C37:C42"/>
    <mergeCell ref="V37:V44"/>
    <mergeCell ref="B41:B42"/>
    <mergeCell ref="J45:Y45"/>
    <mergeCell ref="D46:G46"/>
    <mergeCell ref="C21:C26"/>
    <mergeCell ref="B25:B26"/>
    <mergeCell ref="C29:C34"/>
    <mergeCell ref="B33:B34"/>
    <mergeCell ref="V21:V28"/>
    <mergeCell ref="V29:V36"/>
    <mergeCell ref="C13:C18"/>
    <mergeCell ref="V13:V20"/>
    <mergeCell ref="B17:B18"/>
    <mergeCell ref="B1:Y1"/>
    <mergeCell ref="B2:G2"/>
    <mergeCell ref="C5:C10"/>
    <mergeCell ref="V5:V12"/>
    <mergeCell ref="B9:B10"/>
    <mergeCell ref="F3:O3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115.5月菜單</vt:lpstr>
      <vt:lpstr>第ㄧ週明細</vt:lpstr>
      <vt:lpstr>第二週明細</vt:lpstr>
      <vt:lpstr>第三週明細</vt:lpstr>
      <vt:lpstr>第四週明細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2026-04-19T01:09:00Z</cp:lastPrinted>
  <dcterms:created xsi:type="dcterms:W3CDTF">2013-10-17T10:44:48Z</dcterms:created>
  <dcterms:modified xsi:type="dcterms:W3CDTF">2026-04-20T07:40:06Z</dcterms:modified>
</cp:coreProperties>
</file>