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午餐\"/>
    </mc:Choice>
  </mc:AlternateContent>
  <xr:revisionPtr revIDLastSave="0" documentId="13_ncr:1_{B09E236F-B117-47F6-A679-D1F596768A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5.5月菜單" sheetId="20" r:id="rId1"/>
    <sheet name="第一週明細" sheetId="3" r:id="rId2"/>
    <sheet name="第二週明細" sheetId="4" r:id="rId3"/>
    <sheet name="第三週明細" sheetId="7" r:id="rId4"/>
    <sheet name="第四週明細 " sheetId="8" r:id="rId5"/>
    <sheet name="第五週明細 " sheetId="2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7" l="1"/>
  <c r="W30" i="8"/>
  <c r="W30" i="22"/>
  <c r="W30" i="4"/>
  <c r="S45" i="20"/>
  <c r="U46" i="20"/>
  <c r="U45" i="20"/>
  <c r="S46" i="20"/>
  <c r="W42" i="22"/>
  <c r="W40" i="22"/>
  <c r="W38" i="22"/>
  <c r="W44" i="22" s="1"/>
  <c r="S37" i="22"/>
  <c r="P37" i="22"/>
  <c r="M37" i="22"/>
  <c r="J37" i="22"/>
  <c r="G37" i="22"/>
  <c r="J29" i="7" l="1"/>
  <c r="W18" i="8" l="1"/>
  <c r="W16" i="8"/>
  <c r="W14" i="8"/>
  <c r="S29" i="22"/>
  <c r="P29" i="22"/>
  <c r="M29" i="22"/>
  <c r="J29" i="22"/>
  <c r="G29" i="22"/>
  <c r="D37" i="22"/>
  <c r="D29" i="22"/>
  <c r="W34" i="22"/>
  <c r="Q46" i="20" s="1"/>
  <c r="W32" i="22"/>
  <c r="Q45" i="20" s="1"/>
  <c r="W36" i="22" l="1"/>
  <c r="O45" i="20" s="1"/>
  <c r="W20" i="8"/>
  <c r="O46" i="20"/>
  <c r="S21" i="22" l="1"/>
  <c r="P21" i="22"/>
  <c r="M21" i="22"/>
  <c r="J21" i="22"/>
  <c r="G21" i="22"/>
  <c r="D21" i="22"/>
  <c r="W26" i="22" l="1"/>
  <c r="M46" i="20" s="1"/>
  <c r="W24" i="22"/>
  <c r="W22" i="22"/>
  <c r="K46" i="20" s="1"/>
  <c r="W28" i="22" l="1"/>
  <c r="K45" i="20" s="1"/>
  <c r="M45" i="20"/>
  <c r="S21" i="8" l="1"/>
  <c r="P21" i="8"/>
  <c r="S13" i="22" l="1"/>
  <c r="P13" i="22"/>
  <c r="M13" i="22"/>
  <c r="J13" i="22"/>
  <c r="G13" i="22"/>
  <c r="D13" i="22"/>
  <c r="W18" i="22" l="1"/>
  <c r="I46" i="20" s="1"/>
  <c r="W16" i="22"/>
  <c r="I45" i="20" s="1"/>
  <c r="W14" i="22"/>
  <c r="W20" i="22" l="1"/>
  <c r="G45" i="20" s="1"/>
  <c r="G46" i="20"/>
  <c r="S5" i="22"/>
  <c r="P5" i="22"/>
  <c r="M5" i="22"/>
  <c r="J5" i="22"/>
  <c r="G5" i="22"/>
  <c r="D5" i="22"/>
  <c r="W10" i="22"/>
  <c r="W8" i="22"/>
  <c r="E45" i="20" s="1"/>
  <c r="W6" i="22"/>
  <c r="C46" i="20" s="1"/>
  <c r="W12" i="22" l="1"/>
  <c r="C45" i="20" s="1"/>
  <c r="E46" i="20"/>
  <c r="AE42" i="22"/>
  <c r="AD41" i="22"/>
  <c r="AE40" i="22"/>
  <c r="AD39" i="22"/>
  <c r="AF39" i="22" s="1"/>
  <c r="AE38" i="22"/>
  <c r="AF38" i="22" s="1"/>
  <c r="AE34" i="22"/>
  <c r="AD33" i="22"/>
  <c r="AF33" i="22" s="1"/>
  <c r="AE32" i="22"/>
  <c r="AC32" i="22"/>
  <c r="AF32" i="22" s="1"/>
  <c r="AD31" i="22"/>
  <c r="AD35" i="22" s="1"/>
  <c r="AC31" i="22"/>
  <c r="AE30" i="22"/>
  <c r="AC30" i="22"/>
  <c r="AF30" i="22" s="1"/>
  <c r="AE26" i="22"/>
  <c r="AD25" i="22"/>
  <c r="AF25" i="22" s="1"/>
  <c r="AE24" i="22"/>
  <c r="AC24" i="22"/>
  <c r="AD23" i="22"/>
  <c r="AC23" i="22"/>
  <c r="AE22" i="22"/>
  <c r="AC22" i="22"/>
  <c r="AE18" i="22"/>
  <c r="AD17" i="22"/>
  <c r="AF17" i="22" s="1"/>
  <c r="AE16" i="22"/>
  <c r="AC16" i="22"/>
  <c r="AF16" i="22" s="1"/>
  <c r="AD15" i="22"/>
  <c r="AC15" i="22"/>
  <c r="AE14" i="22"/>
  <c r="AC14" i="22"/>
  <c r="AC19" i="22" s="1"/>
  <c r="AE19" i="22" l="1"/>
  <c r="AF15" i="22"/>
  <c r="AE43" i="22"/>
  <c r="AF23" i="22"/>
  <c r="AF14" i="22"/>
  <c r="AD19" i="22"/>
  <c r="AE27" i="22"/>
  <c r="AD27" i="22"/>
  <c r="AF24" i="22"/>
  <c r="AD43" i="22"/>
  <c r="AF22" i="22"/>
  <c r="AE35" i="22"/>
  <c r="AF40" i="22"/>
  <c r="AF19" i="22"/>
  <c r="AC20" i="22" s="1"/>
  <c r="AF43" i="22"/>
  <c r="AD44" i="22" s="1"/>
  <c r="AC35" i="22"/>
  <c r="AC27" i="22"/>
  <c r="AF31" i="22"/>
  <c r="AF41" i="22"/>
  <c r="W26" i="4"/>
  <c r="AD20" i="22" l="1"/>
  <c r="AE20" i="22"/>
  <c r="AF35" i="22"/>
  <c r="AC36" i="22" s="1"/>
  <c r="AE44" i="22"/>
  <c r="AF27" i="22"/>
  <c r="AC28" i="22" s="1"/>
  <c r="AE28" i="22" l="1"/>
  <c r="AD28" i="22"/>
  <c r="AD36" i="22"/>
  <c r="AE36" i="22"/>
  <c r="W42" i="8"/>
  <c r="W40" i="8"/>
  <c r="W38" i="8"/>
  <c r="W34" i="8"/>
  <c r="W32" i="8"/>
  <c r="W26" i="8"/>
  <c r="W24" i="8"/>
  <c r="W22" i="8"/>
  <c r="W10" i="8"/>
  <c r="W8" i="8"/>
  <c r="W6" i="8"/>
  <c r="W42" i="7"/>
  <c r="W40" i="7"/>
  <c r="W38" i="7"/>
  <c r="W34" i="7"/>
  <c r="W32" i="7"/>
  <c r="W26" i="7"/>
  <c r="W24" i="7"/>
  <c r="W22" i="7"/>
  <c r="W18" i="7"/>
  <c r="W16" i="7"/>
  <c r="W14" i="7"/>
  <c r="W10" i="7"/>
  <c r="W8" i="7"/>
  <c r="W6" i="7"/>
  <c r="W42" i="4"/>
  <c r="W40" i="4"/>
  <c r="W38" i="4"/>
  <c r="W34" i="4"/>
  <c r="W32" i="4"/>
  <c r="W24" i="4"/>
  <c r="W22" i="4"/>
  <c r="W18" i="4"/>
  <c r="W16" i="4"/>
  <c r="W14" i="4"/>
  <c r="W10" i="4"/>
  <c r="W8" i="4"/>
  <c r="W6" i="4"/>
  <c r="W12" i="8" l="1"/>
  <c r="W12" i="7"/>
  <c r="W12" i="4"/>
  <c r="W36" i="4"/>
  <c r="W44" i="7"/>
  <c r="W44" i="8"/>
  <c r="W36" i="7"/>
  <c r="W36" i="8"/>
  <c r="W28" i="8"/>
  <c r="W28" i="7"/>
  <c r="W20" i="7"/>
  <c r="W44" i="4"/>
  <c r="W28" i="4"/>
  <c r="W20" i="4"/>
  <c r="U37" i="20" l="1"/>
  <c r="U36" i="20"/>
  <c r="S37" i="8"/>
  <c r="P37" i="8"/>
  <c r="M37" i="8"/>
  <c r="J37" i="8"/>
  <c r="G37" i="8"/>
  <c r="D37" i="8"/>
  <c r="S37" i="20"/>
  <c r="S36" i="20" l="1"/>
  <c r="Q37" i="20" l="1"/>
  <c r="M37" i="20"/>
  <c r="I37" i="20"/>
  <c r="E37" i="20"/>
  <c r="U27" i="20"/>
  <c r="O19" i="20"/>
  <c r="M19" i="20"/>
  <c r="K19" i="20"/>
  <c r="E18" i="20"/>
  <c r="C19" i="20"/>
  <c r="K37" i="20"/>
  <c r="I36" i="20"/>
  <c r="G37" i="20"/>
  <c r="S29" i="8"/>
  <c r="P29" i="8"/>
  <c r="M29" i="8"/>
  <c r="J29" i="8"/>
  <c r="G29" i="8"/>
  <c r="D29" i="8"/>
  <c r="M21" i="8"/>
  <c r="J21" i="8"/>
  <c r="G21" i="8"/>
  <c r="D21" i="8"/>
  <c r="S13" i="8"/>
  <c r="P13" i="8"/>
  <c r="M13" i="8"/>
  <c r="J13" i="8"/>
  <c r="G13" i="8"/>
  <c r="D13" i="8"/>
  <c r="O37" i="20" l="1"/>
  <c r="M36" i="20"/>
  <c r="G36" i="20"/>
  <c r="O36" i="20"/>
  <c r="Q36" i="20"/>
  <c r="K36" i="20" l="1"/>
  <c r="E27" i="20" l="1"/>
  <c r="C28" i="20" l="1"/>
  <c r="D21" i="7"/>
  <c r="S13" i="7"/>
  <c r="P13" i="7"/>
  <c r="M13" i="7"/>
  <c r="J13" i="7"/>
  <c r="G13" i="7"/>
  <c r="D13" i="7"/>
  <c r="S5" i="7"/>
  <c r="P5" i="7"/>
  <c r="M5" i="7"/>
  <c r="J5" i="7"/>
  <c r="G5" i="7"/>
  <c r="D5" i="7"/>
  <c r="S19" i="20"/>
  <c r="S37" i="4"/>
  <c r="P37" i="4"/>
  <c r="M37" i="4"/>
  <c r="J37" i="4"/>
  <c r="G37" i="4"/>
  <c r="D37" i="4"/>
  <c r="S29" i="4"/>
  <c r="P29" i="4"/>
  <c r="M29" i="4"/>
  <c r="J29" i="4"/>
  <c r="G29" i="4"/>
  <c r="D29" i="4"/>
  <c r="Q19" i="20" l="1"/>
  <c r="G28" i="20"/>
  <c r="U18" i="20"/>
  <c r="I27" i="20"/>
  <c r="E28" i="20"/>
  <c r="Q18" i="20"/>
  <c r="U19" i="20"/>
  <c r="I28" i="20"/>
  <c r="C27" i="20" l="1"/>
  <c r="G27" i="20"/>
  <c r="S18" i="20"/>
  <c r="O18" i="20"/>
  <c r="S13" i="4" l="1"/>
  <c r="S5" i="8" l="1"/>
  <c r="P5" i="8"/>
  <c r="M5" i="8"/>
  <c r="J5" i="8"/>
  <c r="G5" i="8"/>
  <c r="D5" i="8"/>
  <c r="S37" i="7"/>
  <c r="P37" i="7"/>
  <c r="M37" i="7"/>
  <c r="J37" i="7"/>
  <c r="G37" i="7"/>
  <c r="D37" i="7"/>
  <c r="S29" i="7"/>
  <c r="P29" i="7"/>
  <c r="M29" i="7"/>
  <c r="G29" i="7"/>
  <c r="D29" i="7"/>
  <c r="M21" i="7"/>
  <c r="S21" i="7"/>
  <c r="P21" i="7"/>
  <c r="J21" i="7"/>
  <c r="G21" i="7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D37" i="3"/>
  <c r="M18" i="20"/>
  <c r="I19" i="20"/>
  <c r="I18" i="20"/>
  <c r="G19" i="20"/>
  <c r="E19" i="20"/>
  <c r="Q28" i="20" l="1"/>
  <c r="M28" i="20"/>
  <c r="O28" i="20"/>
  <c r="U28" i="20"/>
  <c r="M27" i="20"/>
  <c r="E36" i="20"/>
  <c r="S28" i="20"/>
  <c r="K28" i="20"/>
  <c r="Q27" i="20"/>
  <c r="C37" i="20"/>
  <c r="K18" i="20"/>
  <c r="C18" i="20"/>
  <c r="G18" i="20" l="1"/>
  <c r="O27" i="20"/>
  <c r="K27" i="20"/>
  <c r="C36" i="20"/>
  <c r="S27" i="20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D28" i="7" l="1"/>
  <c r="AC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<sst xmlns="http://schemas.openxmlformats.org/spreadsheetml/2006/main" count="1237" uniqueCount="271">
  <si>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</si>
  <si>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</si>
  <si>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</si>
  <si>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</si>
  <si>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</si>
  <si>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</si>
  <si>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</si>
  <si>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</si>
  <si>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</si>
  <si>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</si>
  <si>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</si>
  <si>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</si>
  <si>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</si>
  <si>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</si>
  <si>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</si>
  <si>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</si>
  <si>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</si>
  <si>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</si>
  <si>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</si>
  <si>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</si>
  <si>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</si>
  <si>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</si>
  <si>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</si>
  <si>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</si>
  <si>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</si>
  <si>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</si>
  <si>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</si>
  <si>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</si>
  <si>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</si>
  <si>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</si>
  <si>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</si>
  <si>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</si>
  <si>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</si>
  <si>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</si>
  <si>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</si>
  <si>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</si>
  <si>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</si>
  <si>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</si>
  <si>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</si>
  <si>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</si>
  <si>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</si>
  <si>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</si>
  <si>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</si>
  <si>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</si>
  <si>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</si>
  <si>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</si>
  <si>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</si>
  <si>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</si>
  <si>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</si>
  <si>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</si>
  <si>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</si>
  <si>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</si>
  <si>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</si>
  <si>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</si>
  <si>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</si>
  <si>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</si>
  <si>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</si>
  <si>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</si>
  <si>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煮</t>
    <phoneticPr fontId="19" type="noConversion"/>
  </si>
  <si>
    <t>白米</t>
    <phoneticPr fontId="19" type="noConversion"/>
  </si>
  <si>
    <t>蔬菜</t>
    <phoneticPr fontId="19" type="noConversion"/>
  </si>
  <si>
    <t>星期三</t>
    <phoneticPr fontId="19" type="noConversion"/>
  </si>
  <si>
    <t>炒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</si>
  <si>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</si>
  <si>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</si>
  <si>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</si>
  <si>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</si>
  <si>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</si>
  <si>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熱量: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</si>
  <si>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</si>
  <si>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</si>
  <si>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</si>
  <si>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脂肪：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</si>
  <si>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</si>
  <si>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</si>
  <si>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</si>
  <si>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蒸</t>
    <phoneticPr fontId="19" type="noConversion"/>
  </si>
  <si>
    <t>煮</t>
    <phoneticPr fontId="19" type="noConversion"/>
  </si>
  <si>
    <t>蔬菜</t>
    <phoneticPr fontId="19" type="noConversion"/>
  </si>
  <si>
    <t>紅蘿蔔</t>
    <phoneticPr fontId="19" type="noConversion"/>
  </si>
  <si>
    <t>煮</t>
    <phoneticPr fontId="19" type="noConversion"/>
  </si>
  <si>
    <t>杏鮑菇</t>
    <phoneticPr fontId="19" type="noConversion"/>
  </si>
  <si>
    <t>紫菜</t>
    <phoneticPr fontId="19" type="noConversion"/>
  </si>
  <si>
    <t>味噌</t>
    <phoneticPr fontId="19" type="noConversion"/>
  </si>
  <si>
    <t>新鮮竹筍</t>
    <phoneticPr fontId="19" type="noConversion"/>
  </si>
  <si>
    <t>煮</t>
    <phoneticPr fontId="19" type="noConversion"/>
  </si>
  <si>
    <t>豆</t>
    <phoneticPr fontId="19" type="noConversion"/>
  </si>
  <si>
    <t>星期一</t>
    <phoneticPr fontId="19" type="noConversion"/>
  </si>
  <si>
    <t>星期五</t>
    <phoneticPr fontId="19" type="noConversion"/>
  </si>
  <si>
    <t>香Q米飯</t>
    <phoneticPr fontId="19" type="noConversion"/>
  </si>
  <si>
    <t>三色豆</t>
    <phoneticPr fontId="19" type="noConversion"/>
  </si>
  <si>
    <t>冬瓜</t>
    <phoneticPr fontId="19" type="noConversion"/>
  </si>
  <si>
    <t>白米</t>
    <phoneticPr fontId="19" type="noConversion"/>
  </si>
  <si>
    <t>白蘿蔔</t>
    <phoneticPr fontId="19" type="noConversion"/>
  </si>
  <si>
    <t>煮</t>
    <phoneticPr fontId="19" type="noConversion"/>
  </si>
  <si>
    <t>滷</t>
    <phoneticPr fontId="19" type="noConversion"/>
  </si>
  <si>
    <t>加</t>
    <phoneticPr fontId="19" type="noConversion"/>
  </si>
  <si>
    <t>豆腐丁</t>
    <phoneticPr fontId="19" type="noConversion"/>
  </si>
  <si>
    <t>大溪黑豆乾(豆)</t>
    <phoneticPr fontId="19" type="noConversion"/>
  </si>
  <si>
    <t>炒乾絲(豆)</t>
    <phoneticPr fontId="19" type="noConversion"/>
  </si>
  <si>
    <t>豆干片</t>
    <phoneticPr fontId="19" type="noConversion"/>
  </si>
  <si>
    <t>豆</t>
    <phoneticPr fontId="19" type="noConversion"/>
  </si>
  <si>
    <t>炒</t>
    <phoneticPr fontId="19" type="noConversion"/>
  </si>
  <si>
    <t>豆乾丁</t>
    <phoneticPr fontId="19" type="noConversion"/>
  </si>
  <si>
    <t>豆</t>
    <phoneticPr fontId="19" type="noConversion"/>
  </si>
  <si>
    <t>木耳</t>
    <phoneticPr fontId="19" type="noConversion"/>
  </si>
  <si>
    <t>豆干絲</t>
    <phoneticPr fontId="19" type="noConversion"/>
  </si>
  <si>
    <t>黑豆乾</t>
    <phoneticPr fontId="19" type="noConversion"/>
  </si>
  <si>
    <t>西芹</t>
    <phoneticPr fontId="19" type="noConversion"/>
  </si>
  <si>
    <t>金針菇</t>
    <phoneticPr fontId="19" type="noConversion"/>
  </si>
  <si>
    <t>黃豆芽</t>
    <phoneticPr fontId="19" type="noConversion"/>
  </si>
  <si>
    <t>星期二</t>
    <phoneticPr fontId="19" type="noConversion"/>
  </si>
  <si>
    <t>煮</t>
    <phoneticPr fontId="19" type="noConversion"/>
  </si>
  <si>
    <t>粉薑</t>
    <phoneticPr fontId="19" type="noConversion"/>
  </si>
  <si>
    <t>榨菜黃豆芽湯(醃)</t>
    <phoneticPr fontId="19" type="noConversion"/>
  </si>
  <si>
    <t>大溪黑豆干(豆)</t>
    <phoneticPr fontId="19" type="noConversion"/>
  </si>
  <si>
    <t>胡蘿蔔</t>
    <phoneticPr fontId="19" type="noConversion"/>
  </si>
  <si>
    <t>乾裙帶菜</t>
    <phoneticPr fontId="19" type="noConversion"/>
  </si>
  <si>
    <t>榨菜</t>
    <phoneticPr fontId="19" type="noConversion"/>
  </si>
  <si>
    <t>九層塔</t>
    <phoneticPr fontId="19" type="noConversion"/>
  </si>
  <si>
    <t>新鮮麻竹筍</t>
    <phoneticPr fontId="19" type="noConversion"/>
  </si>
  <si>
    <t>素肚</t>
    <phoneticPr fontId="19" type="noConversion"/>
  </si>
  <si>
    <t>三角豆腐</t>
    <phoneticPr fontId="19" type="noConversion"/>
  </si>
  <si>
    <t>絲瓜</t>
    <phoneticPr fontId="19" type="noConversion"/>
  </si>
  <si>
    <t>滷</t>
    <phoneticPr fontId="19" type="noConversion"/>
  </si>
  <si>
    <t>傳統豆腐</t>
    <phoneticPr fontId="19" type="noConversion"/>
  </si>
  <si>
    <t>香Q米飯</t>
    <phoneticPr fontId="19" type="noConversion"/>
  </si>
  <si>
    <t>鐵板豆芽菜</t>
    <phoneticPr fontId="19" type="noConversion"/>
  </si>
  <si>
    <t>乾香菇</t>
    <phoneticPr fontId="19" type="noConversion"/>
  </si>
  <si>
    <t>綠豆芽</t>
    <phoneticPr fontId="19" type="noConversion"/>
  </si>
  <si>
    <t>豆</t>
    <phoneticPr fontId="19" type="noConversion"/>
  </si>
  <si>
    <t>2片</t>
    <phoneticPr fontId="19" type="noConversion"/>
  </si>
  <si>
    <t>糙米飯</t>
    <phoneticPr fontId="19" type="noConversion"/>
  </si>
  <si>
    <t>素炒麵</t>
    <phoneticPr fontId="19" type="noConversion"/>
  </si>
  <si>
    <t>糙粳米</t>
    <phoneticPr fontId="19" type="noConversion"/>
  </si>
  <si>
    <t>地瓜飯</t>
    <phoneticPr fontId="19" type="noConversion"/>
  </si>
  <si>
    <t>黑豆干</t>
    <phoneticPr fontId="19" type="noConversion"/>
  </si>
  <si>
    <t>芡</t>
    <phoneticPr fontId="19" type="noConversion"/>
  </si>
  <si>
    <t>甘藍</t>
    <phoneticPr fontId="19" type="noConversion"/>
  </si>
  <si>
    <t>炒竹筍</t>
    <phoneticPr fontId="19" type="noConversion"/>
  </si>
  <si>
    <t>豆</t>
    <phoneticPr fontId="19" type="noConversion"/>
  </si>
  <si>
    <t>毛豆莢</t>
    <phoneticPr fontId="19" type="noConversion"/>
  </si>
  <si>
    <t>海帶根</t>
    <phoneticPr fontId="19" type="noConversion"/>
  </si>
  <si>
    <t>粉薑</t>
    <phoneticPr fontId="19" type="noConversion"/>
  </si>
  <si>
    <t>豆</t>
    <phoneticPr fontId="19" type="noConversion"/>
  </si>
  <si>
    <t>醃</t>
    <phoneticPr fontId="19" type="noConversion"/>
  </si>
  <si>
    <t>胡蘿蔔</t>
    <phoneticPr fontId="19" type="noConversion"/>
  </si>
  <si>
    <t>海帶結</t>
    <phoneticPr fontId="19" type="noConversion"/>
  </si>
  <si>
    <t>麵條</t>
    <phoneticPr fontId="19" type="noConversion"/>
  </si>
  <si>
    <t>煮</t>
    <phoneticPr fontId="19" type="noConversion"/>
  </si>
  <si>
    <t>粉薑</t>
    <phoneticPr fontId="19" type="noConversion"/>
  </si>
  <si>
    <t>豆</t>
    <phoneticPr fontId="19" type="noConversion"/>
  </si>
  <si>
    <t>細嫩豆腐</t>
    <phoneticPr fontId="19" type="noConversion"/>
  </si>
  <si>
    <t>麵線</t>
    <phoneticPr fontId="19" type="noConversion"/>
  </si>
  <si>
    <t>三菇拌豆腐(豆)</t>
    <phoneticPr fontId="19" type="noConversion"/>
  </si>
  <si>
    <t>地瓜</t>
    <phoneticPr fontId="19" type="noConversion"/>
  </si>
  <si>
    <t>素炒豆干絲(豆)</t>
    <phoneticPr fontId="19" type="noConversion"/>
  </si>
  <si>
    <t>家常豆腐(豆)</t>
    <phoneticPr fontId="19" type="noConversion"/>
  </si>
  <si>
    <t>西芹豆干片(豆)</t>
    <phoneticPr fontId="19" type="noConversion"/>
  </si>
  <si>
    <t>三絲豆腐(豆)</t>
    <phoneticPr fontId="19" type="noConversion"/>
  </si>
  <si>
    <t>素炒豆干片(豆)</t>
  </si>
  <si>
    <t>高麗菜香菇</t>
  </si>
  <si>
    <t>絲瓜麵線</t>
    <phoneticPr fontId="19" type="noConversion"/>
  </si>
  <si>
    <t>海芽薑絲湯</t>
    <phoneticPr fontId="19" type="noConversion"/>
  </si>
  <si>
    <t>紫菜薑絲湯</t>
    <phoneticPr fontId="19" type="noConversion"/>
  </si>
  <si>
    <t>味噌豆腐湯(豆)</t>
    <phoneticPr fontId="19" type="noConversion"/>
  </si>
  <si>
    <t>竹筍湯</t>
    <phoneticPr fontId="19" type="noConversion"/>
  </si>
  <si>
    <t>菇類</t>
    <phoneticPr fontId="19" type="noConversion"/>
  </si>
  <si>
    <t>毛豆乾丁(豆)</t>
    <phoneticPr fontId="19" type="noConversion"/>
  </si>
  <si>
    <t>客家小炒(豆)</t>
    <phoneticPr fontId="19" type="noConversion"/>
  </si>
  <si>
    <t>香炒筍片(醃)</t>
    <phoneticPr fontId="19" type="noConversion"/>
  </si>
  <si>
    <t>塔香海帶根</t>
    <phoneticPr fontId="19" type="noConversion"/>
  </si>
  <si>
    <t>五香豆干絲(豆)</t>
    <phoneticPr fontId="19" type="noConversion"/>
  </si>
  <si>
    <r>
      <rPr>
        <sz val="22.5"/>
        <rFont val="微軟正黑體"/>
        <family val="2"/>
        <charset val="136"/>
      </rPr>
      <t>塔香素肚</t>
    </r>
    <r>
      <rPr>
        <sz val="22.5"/>
        <rFont val="華康儷粗圓外字集"/>
        <family val="3"/>
        <charset val="136"/>
      </rPr>
      <t>(加)</t>
    </r>
    <phoneticPr fontId="19" type="noConversion"/>
  </si>
  <si>
    <t>炒乾片(豆)</t>
    <phoneticPr fontId="19" type="noConversion"/>
  </si>
  <si>
    <t>香滷豆乾(豆)</t>
    <phoneticPr fontId="19" type="noConversion"/>
  </si>
  <si>
    <r>
      <rPr>
        <sz val="22"/>
        <rFont val="微軟正黑體"/>
        <family val="2"/>
        <charset val="136"/>
      </rPr>
      <t>炒毛豆莢</t>
    </r>
    <r>
      <rPr>
        <sz val="22"/>
        <rFont val="華康儷粗圓外字集"/>
        <family val="3"/>
        <charset val="136"/>
      </rPr>
      <t>(</t>
    </r>
    <r>
      <rPr>
        <sz val="22"/>
        <rFont val="微軟正黑體"/>
        <family val="2"/>
        <charset val="136"/>
      </rPr>
      <t>豆</t>
    </r>
    <r>
      <rPr>
        <sz val="22"/>
        <rFont val="華康儷粗圓外字集"/>
        <family val="3"/>
        <charset val="136"/>
      </rPr>
      <t>)</t>
    </r>
    <phoneticPr fontId="19" type="noConversion"/>
  </si>
  <si>
    <t>炒三菇</t>
    <phoneticPr fontId="19" type="noConversion"/>
  </si>
  <si>
    <t>麻婆豆腐(豆)</t>
    <phoneticPr fontId="19" type="noConversion"/>
  </si>
  <si>
    <t>五香豆干X2(豆)</t>
    <phoneticPr fontId="19" type="noConversion"/>
  </si>
  <si>
    <t>冬瓜三色</t>
    <phoneticPr fontId="19" type="noConversion"/>
  </si>
  <si>
    <t>高麗菜香菇</t>
    <phoneticPr fontId="19" type="noConversion"/>
  </si>
  <si>
    <t>白菜針菇</t>
    <phoneticPr fontId="19" type="noConversion"/>
  </si>
  <si>
    <t>蘿蔔香菇</t>
    <phoneticPr fontId="19" type="noConversion"/>
  </si>
  <si>
    <t>毛豆仁</t>
    <phoneticPr fontId="19" type="noConversion"/>
  </si>
  <si>
    <t>豆干</t>
    <phoneticPr fontId="19" type="noConversion"/>
  </si>
  <si>
    <t>香菇絲</t>
    <phoneticPr fontId="19" type="noConversion"/>
  </si>
  <si>
    <t>海帶絲</t>
    <phoneticPr fontId="19" type="noConversion"/>
  </si>
  <si>
    <t>結球白菜</t>
    <phoneticPr fontId="19" type="noConversion"/>
  </si>
  <si>
    <t>脆筍</t>
    <phoneticPr fontId="19" type="noConversion"/>
  </si>
  <si>
    <t>勞動節 放假一天</t>
    <phoneticPr fontId="19" type="noConversion"/>
  </si>
  <si>
    <t>5月1日(五)</t>
    <phoneticPr fontId="19" type="noConversion"/>
  </si>
  <si>
    <t>5月4日(一)</t>
    <phoneticPr fontId="19" type="noConversion"/>
  </si>
  <si>
    <t>5月5日(二)</t>
    <phoneticPr fontId="19" type="noConversion"/>
  </si>
  <si>
    <t>5月6日(三)</t>
    <phoneticPr fontId="19" type="noConversion"/>
  </si>
  <si>
    <t>5月7日(四)</t>
    <phoneticPr fontId="19" type="noConversion"/>
  </si>
  <si>
    <t>5月8日(五)</t>
    <phoneticPr fontId="19" type="noConversion"/>
  </si>
  <si>
    <t>5月11日(一)</t>
    <phoneticPr fontId="19" type="noConversion"/>
  </si>
  <si>
    <t>5月12日(二)</t>
    <phoneticPr fontId="19" type="noConversion"/>
  </si>
  <si>
    <t>5月13日(三)</t>
    <phoneticPr fontId="19" type="noConversion"/>
  </si>
  <si>
    <t>5月14日(四)</t>
    <phoneticPr fontId="19" type="noConversion"/>
  </si>
  <si>
    <t>5月15日(五)</t>
    <phoneticPr fontId="19" type="noConversion"/>
  </si>
  <si>
    <t>5月18日(一)</t>
    <phoneticPr fontId="19" type="noConversion"/>
  </si>
  <si>
    <t>5月19日(二)</t>
    <phoneticPr fontId="19" type="noConversion"/>
  </si>
  <si>
    <t>5月20日(三)</t>
    <phoneticPr fontId="19" type="noConversion"/>
  </si>
  <si>
    <t>5月21日(四)</t>
    <phoneticPr fontId="19" type="noConversion"/>
  </si>
  <si>
    <t>5月22日(五)</t>
    <phoneticPr fontId="19" type="noConversion"/>
  </si>
  <si>
    <t>5月25日(一)</t>
    <phoneticPr fontId="19" type="noConversion"/>
  </si>
  <si>
    <t>5月26日(二)</t>
    <phoneticPr fontId="19" type="noConversion"/>
  </si>
  <si>
    <t>5月27日(三)</t>
    <phoneticPr fontId="19" type="noConversion"/>
  </si>
  <si>
    <t>5月28日(四)</t>
    <phoneticPr fontId="19" type="noConversion"/>
  </si>
  <si>
    <t>5月29日(五)</t>
    <phoneticPr fontId="19" type="noConversion"/>
  </si>
  <si>
    <t>味噌海芽湯</t>
    <phoneticPr fontId="19" type="noConversion"/>
  </si>
  <si>
    <t>青菜湯</t>
    <phoneticPr fontId="19" type="noConversion"/>
  </si>
  <si>
    <t>冬瓜湯</t>
    <phoneticPr fontId="19" type="noConversion"/>
  </si>
  <si>
    <t>蘿蔔香菇湯</t>
    <phoneticPr fontId="19" type="noConversion"/>
  </si>
  <si>
    <t>蔬菜湯</t>
    <phoneticPr fontId="19" type="noConversion"/>
  </si>
  <si>
    <t>日式海芽湯</t>
    <phoneticPr fontId="19" type="noConversion"/>
  </si>
  <si>
    <t>玉米濃湯(芡)</t>
    <phoneticPr fontId="19" type="noConversion"/>
  </si>
  <si>
    <t>酸辣湯(芡)(醃)(豆)</t>
    <phoneticPr fontId="19" type="noConversion"/>
  </si>
  <si>
    <t>香菇湯</t>
    <phoneticPr fontId="19" type="noConversion"/>
  </si>
  <si>
    <t>紅燒豆腐(豆)</t>
    <phoneticPr fontId="19" type="noConversion"/>
  </si>
  <si>
    <t>白菜珍菇</t>
    <phoneticPr fontId="19" type="noConversion"/>
  </si>
  <si>
    <t>月</t>
    <phoneticPr fontId="19" type="noConversion"/>
  </si>
  <si>
    <t>客家豆干片(豆)</t>
    <phoneticPr fontId="19" type="noConversion"/>
  </si>
  <si>
    <t>三色豆腐(豆)</t>
    <phoneticPr fontId="19" type="noConversion"/>
  </si>
  <si>
    <t>三角大豆腐X1(加)</t>
    <phoneticPr fontId="19" type="noConversion"/>
  </si>
  <si>
    <t>沙茶豆干片(豆)</t>
    <phoneticPr fontId="19" type="noConversion"/>
  </si>
  <si>
    <t>香滷豆腐丁(加)</t>
    <phoneticPr fontId="19" type="noConversion"/>
  </si>
  <si>
    <t>毛豆拌洋芋(豆)</t>
    <phoneticPr fontId="19" type="noConversion"/>
  </si>
  <si>
    <t>糖醋豆包(加)</t>
    <phoneticPr fontId="19" type="noConversion"/>
  </si>
  <si>
    <t>細嫩豆腐(加)</t>
    <phoneticPr fontId="19" type="noConversion"/>
  </si>
  <si>
    <t>香滷豆干(豆)</t>
    <phoneticPr fontId="19" type="noConversion"/>
  </si>
  <si>
    <t>五穀飯</t>
    <phoneticPr fontId="19" type="noConversion"/>
  </si>
  <si>
    <t>五穀米</t>
    <phoneticPr fontId="19" type="noConversion"/>
  </si>
  <si>
    <t>香滷豆乾丁(豆)</t>
    <phoneticPr fontId="19" type="noConversion"/>
  </si>
  <si>
    <t>海帶干絲(豆)</t>
    <phoneticPr fontId="19" type="noConversion"/>
  </si>
  <si>
    <t>冷凍玉米粒</t>
    <phoneticPr fontId="19" type="noConversion"/>
  </si>
  <si>
    <t>馬鈴薯</t>
    <phoneticPr fontId="19" type="noConversion"/>
  </si>
  <si>
    <t>黑豆干片</t>
    <phoneticPr fontId="19" type="noConversion"/>
  </si>
  <si>
    <t>滷豆干(豆)</t>
    <phoneticPr fontId="19" type="noConversion"/>
  </si>
  <si>
    <t>香菇</t>
    <phoneticPr fontId="19" type="noConversion"/>
  </si>
  <si>
    <t>茄汁洋芋片(炸)</t>
    <phoneticPr fontId="19" type="noConversion"/>
  </si>
  <si>
    <t>海結滷黑豆干(豆)</t>
    <phoneticPr fontId="19" type="noConversion"/>
  </si>
  <si>
    <t>豆包</t>
    <phoneticPr fontId="19" type="noConversion"/>
  </si>
  <si>
    <t>炸</t>
    <phoneticPr fontId="19" type="noConversion"/>
  </si>
  <si>
    <t>冬瓜湯/綠豆湯</t>
    <phoneticPr fontId="19" type="noConversion"/>
  </si>
  <si>
    <t>季節蔬菜X2</t>
    <phoneticPr fontId="19" type="noConversion"/>
  </si>
  <si>
    <t>115年5月1日第一週素食菜單明細(彰化特殊教育學校-承富)</t>
    <phoneticPr fontId="19" type="noConversion"/>
  </si>
  <si>
    <t>115年5月4日-5月8日第二週素食菜單明細(彰化特殊教育學校--承富)</t>
    <phoneticPr fontId="19" type="noConversion"/>
  </si>
  <si>
    <t>115年5月11日-5月15日第三週素食菜單明細(彰化特殊教育學校---承富)</t>
    <phoneticPr fontId="19" type="noConversion"/>
  </si>
  <si>
    <t>115年5月18日-5月22日第四週素食菜單明細(彰化特殊教育學校---承富)</t>
    <phoneticPr fontId="19" type="noConversion"/>
  </si>
  <si>
    <t>115年5月25日-5月29日第五週素食菜單明細(彰化特殊教育學校---承富)</t>
    <phoneticPr fontId="19" type="noConversion"/>
  </si>
  <si>
    <t>蘿蔔湯/水果</t>
    <phoneticPr fontId="19" type="noConversion"/>
  </si>
  <si>
    <t>榨菜黃豆芽湯(醃)/水果</t>
    <phoneticPr fontId="19" type="noConversion"/>
  </si>
  <si>
    <t>海芽薑絲湯/水果</t>
    <phoneticPr fontId="19" type="noConversion"/>
  </si>
  <si>
    <t>鮮筍湯/水果</t>
    <phoneticPr fontId="19" type="noConversion"/>
  </si>
  <si>
    <t>醬油炒蛋</t>
    <phoneticPr fontId="19" type="noConversion"/>
  </si>
  <si>
    <t>雞蛋</t>
    <phoneticPr fontId="19" type="noConversion"/>
  </si>
  <si>
    <t>蒸蛋</t>
    <phoneticPr fontId="19" type="noConversion"/>
  </si>
  <si>
    <t>滷蛋X1</t>
    <phoneticPr fontId="19" type="noConversion"/>
  </si>
  <si>
    <t>雞水煮蛋</t>
    <phoneticPr fontId="19" type="noConversion"/>
  </si>
  <si>
    <t>胡蘿蔔炒蛋</t>
    <phoneticPr fontId="19" type="noConversion"/>
  </si>
  <si>
    <t>紅砂糖</t>
    <phoneticPr fontId="19" type="noConversion"/>
  </si>
  <si>
    <t>綠豆</t>
    <phoneticPr fontId="19" type="noConversion"/>
  </si>
  <si>
    <t>麻香拌飯</t>
    <phoneticPr fontId="19" type="noConversion"/>
  </si>
  <si>
    <t>豆包絲</t>
    <phoneticPr fontId="19" type="noConversion"/>
  </si>
  <si>
    <t>香炒豆包絲</t>
    <phoneticPr fontId="19" type="noConversion"/>
  </si>
  <si>
    <t>三杯素豆腸</t>
    <phoneticPr fontId="19" type="noConversion"/>
  </si>
  <si>
    <t>素豆腸</t>
    <phoneticPr fontId="19" type="noConversion"/>
  </si>
  <si>
    <t>香滷豆腐丁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</si>
</sst>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82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20"/>
      <name val="標楷體"/>
      <family val="4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2.5"/>
      <name val="新細明體"/>
      <family val="1"/>
      <charset val="136"/>
    </font>
    <font>
      <b/>
      <sz val="20"/>
      <name val="新細明體"/>
      <family val="1"/>
      <charset val="136"/>
    </font>
    <font>
      <sz val="22"/>
      <name val="新細明體"/>
      <family val="1"/>
      <charset val="136"/>
    </font>
    <font>
      <sz val="22.5"/>
      <name val="華康流隸體W5(P)"/>
      <family val="4"/>
      <charset val="136"/>
    </font>
    <font>
      <sz val="22.5"/>
      <name val="華康儷粗圓外字集"/>
      <family val="3"/>
      <charset val="136"/>
    </font>
    <font>
      <sz val="22.5"/>
      <name val="華康棒棒體W5"/>
      <family val="5"/>
      <charset val="136"/>
    </font>
    <font>
      <sz val="22.5"/>
      <name val="華康墨字體(P)"/>
      <family val="5"/>
      <charset val="136"/>
    </font>
    <font>
      <sz val="22.5"/>
      <name val="華康棒棒體W5(P)"/>
      <family val="5"/>
      <charset val="136"/>
    </font>
    <font>
      <sz val="22"/>
      <name val="華康儷粗圓外字集"/>
      <family val="3"/>
      <charset val="136"/>
    </font>
    <font>
      <sz val="22"/>
      <name val="華康墨字體(P)"/>
      <family val="5"/>
      <charset val="136"/>
    </font>
    <font>
      <sz val="22"/>
      <name val="華康墨字體(P)"/>
      <family val="1"/>
      <charset val="136"/>
    </font>
    <font>
      <sz val="22.3"/>
      <name val="華康儷粗圓外字集"/>
      <family val="3"/>
      <charset val="136"/>
    </font>
    <font>
      <sz val="22.3"/>
      <name val="華康棒棒體W5"/>
      <family val="5"/>
      <charset val="136"/>
    </font>
    <font>
      <sz val="22.3"/>
      <name val="華康流隸體W5(P)"/>
      <family val="4"/>
      <charset val="136"/>
    </font>
    <font>
      <sz val="22.5"/>
      <name val="華康楷書體W5"/>
      <family val="4"/>
      <charset val="136"/>
    </font>
    <font>
      <sz val="22.5"/>
      <name val="微軟正黑體"/>
      <family val="2"/>
      <charset val="136"/>
    </font>
    <font>
      <sz val="22.5"/>
      <name val="華康儷粗圓外字集"/>
      <family val="2"/>
      <charset val="136"/>
    </font>
    <font>
      <sz val="21.5"/>
      <name val="標楷體"/>
      <family val="4"/>
      <charset val="136"/>
    </font>
    <font>
      <sz val="21.5"/>
      <name val="華康棒棒體W5"/>
      <family val="5"/>
      <charset val="136"/>
    </font>
    <font>
      <sz val="21.5"/>
      <name val="華康流隸體(P)"/>
      <family val="4"/>
      <charset val="136"/>
    </font>
    <font>
      <sz val="21.5"/>
      <name val="華康墨字體"/>
      <family val="5"/>
      <charset val="136"/>
    </font>
    <font>
      <sz val="22.3"/>
      <name val="微軟正黑體"/>
      <family val="2"/>
      <charset val="136"/>
    </font>
    <font>
      <sz val="14"/>
      <color indexed="8"/>
      <name val="新細明體"/>
      <family val="1"/>
      <charset val="136"/>
    </font>
    <font>
      <sz val="20"/>
      <name val="Microsoft JhengHei"/>
      <family val="4"/>
      <charset val="136"/>
    </font>
    <font>
      <sz val="22"/>
      <name val="微軟正黑體"/>
      <family val="2"/>
      <charset val="136"/>
    </font>
    <font>
      <sz val="22"/>
      <name val="華康儷粗圓外字集"/>
      <family val="2"/>
      <charset val="136"/>
    </font>
    <font>
      <b/>
      <sz val="18"/>
      <name val="標楷體"/>
      <family val="4"/>
      <charset val="136"/>
    </font>
    <font>
      <sz val="21"/>
      <name val="新細明體"/>
      <family val="1"/>
      <charset val="136"/>
    </font>
    <font>
      <sz val="21"/>
      <name val="標楷體"/>
      <family val="4"/>
      <charset val="136"/>
    </font>
    <font>
      <b/>
      <sz val="22"/>
      <color rgb="FFFF0000"/>
      <name val="華康儷粗圓外字集"/>
      <family val="3"/>
      <charset val="136"/>
    </font>
    <font>
      <sz val="22.5"/>
      <color rgb="FFFF0000"/>
      <name val="華康棒棒體W5(P)"/>
      <family val="5"/>
      <charset val="136"/>
    </font>
    <font>
      <b/>
      <sz val="22.5"/>
      <color rgb="FFFF0000"/>
      <name val="微軟正黑體"/>
      <family val="2"/>
      <charset val="136"/>
    </font>
    <font>
      <b/>
      <sz val="22.5"/>
      <color rgb="FFFF0000"/>
      <name val="華康儷粗圓外字集"/>
      <family val="3"/>
      <charset val="136"/>
    </font>
    <font>
      <b/>
      <sz val="22"/>
      <color rgb="FFFF0000"/>
      <name val="微軟正黑體"/>
      <family val="2"/>
      <charset val="136"/>
    </font>
    <font>
      <sz val="22.5"/>
      <color rgb="FFFF0000"/>
      <name val="華康墨字體(P)"/>
      <family val="5"/>
      <charset val="136"/>
    </font>
    <font>
      <sz val="21.5"/>
      <color rgb="FFFF0000"/>
      <name val="華康墨字體"/>
      <family val="5"/>
      <charset val="136"/>
    </font>
    <font>
      <b/>
      <sz val="20"/>
      <name val="標楷體"/>
      <family val="4"/>
      <charset val="136"/>
    </font>
    <font>
      <sz val="22.5"/>
      <color rgb="FF7030A0"/>
      <name val="華康墨字體(P)"/>
      <family val="5"/>
      <charset val="136"/>
    </font>
    <font>
      <b/>
      <sz val="22.5"/>
      <color rgb="FF7030A0"/>
      <name val="微軟正黑體"/>
      <family val="2"/>
      <charset val="136"/>
    </font>
    <font>
      <b/>
      <sz val="22.5"/>
      <color rgb="FF7030A0"/>
      <name val="華康儷粗圓外字集"/>
      <family val="3"/>
      <charset val="136"/>
    </font>
    <font>
      <b/>
      <sz val="22"/>
      <color rgb="FF7030A0"/>
      <name val="華康墨字體(P)"/>
      <family val="5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10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medium">
        <color indexed="59"/>
      </left>
      <right style="thin">
        <color indexed="59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59"/>
      </left>
      <right/>
      <top style="thin">
        <color indexed="64"/>
      </top>
      <bottom style="thin">
        <color indexed="59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23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3" fillId="0" borderId="20" xfId="0" applyFont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shrinkToFit="1"/>
    </xf>
    <xf numFmtId="180" fontId="28" fillId="0" borderId="0" xfId="0" applyNumberFormat="1" applyFont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6" fillId="0" borderId="0" xfId="19" applyFont="1"/>
    <xf numFmtId="0" fontId="23" fillId="0" borderId="0" xfId="19" applyFont="1"/>
    <xf numFmtId="0" fontId="39" fillId="24" borderId="16" xfId="0" applyFont="1" applyFill="1" applyBorder="1" applyAlignment="1">
      <alignment horizontal="center" vertical="center" shrinkToFit="1"/>
    </xf>
    <xf numFmtId="0" fontId="39" fillId="0" borderId="20" xfId="0" applyFont="1" applyBorder="1" applyAlignment="1">
      <alignment horizontal="left" vertical="center" shrinkToFit="1"/>
    </xf>
    <xf numFmtId="0" fontId="39" fillId="0" borderId="20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39" fillId="0" borderId="23" xfId="0" applyFont="1" applyBorder="1">
      <alignment vertical="center"/>
    </xf>
    <xf numFmtId="0" fontId="1" fillId="0" borderId="19" xfId="0" applyFont="1" applyBorder="1" applyAlignment="1">
      <alignment horizontal="center" vertical="center" shrinkToFit="1"/>
    </xf>
    <xf numFmtId="0" fontId="39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39" fillId="0" borderId="29" xfId="0" applyFont="1" applyBorder="1" applyAlignment="1">
      <alignment vertical="center" textRotation="180" shrinkToFit="1"/>
    </xf>
    <xf numFmtId="0" fontId="39" fillId="0" borderId="29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3" fillId="0" borderId="66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58" xfId="0" applyFont="1" applyBorder="1" applyAlignment="1">
      <alignment vertical="center" shrinkToFit="1"/>
    </xf>
    <xf numFmtId="0" fontId="23" fillId="0" borderId="58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40" fillId="0" borderId="0" xfId="19" applyFont="1"/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 shrinkToFit="1"/>
    </xf>
    <xf numFmtId="0" fontId="39" fillId="0" borderId="20" xfId="0" applyFont="1" applyBorder="1" applyAlignment="1">
      <alignment vertical="center" textRotation="255" shrinkToFit="1"/>
    </xf>
    <xf numFmtId="0" fontId="29" fillId="0" borderId="58" xfId="0" applyFont="1" applyBorder="1" applyAlignment="1">
      <alignment vertical="center" shrinkToFit="1"/>
    </xf>
    <xf numFmtId="0" fontId="23" fillId="0" borderId="71" xfId="0" applyFont="1" applyBorder="1" applyAlignment="1">
      <alignment vertical="center" textRotation="180" shrinkToFit="1"/>
    </xf>
    <xf numFmtId="0" fontId="23" fillId="0" borderId="0" xfId="0" applyFont="1" applyAlignment="1">
      <alignment horizontal="left" vertical="center" shrinkToFit="1"/>
    </xf>
    <xf numFmtId="0" fontId="22" fillId="0" borderId="0" xfId="19" applyFont="1"/>
    <xf numFmtId="0" fontId="0" fillId="0" borderId="0" xfId="0" applyAlignment="1">
      <alignment horizontal="right"/>
    </xf>
    <xf numFmtId="0" fontId="29" fillId="0" borderId="72" xfId="0" applyFont="1" applyBorder="1" applyAlignment="1">
      <alignment horizontal="center" vertical="center" shrinkToFit="1"/>
    </xf>
    <xf numFmtId="0" fontId="39" fillId="0" borderId="20" xfId="0" applyFont="1" applyBorder="1" applyAlignment="1">
      <alignment vertical="center" shrinkToFit="1"/>
    </xf>
    <xf numFmtId="0" fontId="23" fillId="0" borderId="66" xfId="0" applyFont="1" applyBorder="1" applyAlignment="1">
      <alignment horizontal="left" vertical="center" shrinkToFit="1"/>
    </xf>
    <xf numFmtId="0" fontId="23" fillId="0" borderId="58" xfId="0" applyFont="1" applyBorder="1">
      <alignment vertical="center"/>
    </xf>
    <xf numFmtId="0" fontId="23" fillId="0" borderId="24" xfId="0" applyFont="1" applyBorder="1" applyAlignment="1">
      <alignment horizontal="left" vertical="top" shrinkToFit="1"/>
    </xf>
    <xf numFmtId="0" fontId="23" fillId="0" borderId="0" xfId="0" applyFont="1" applyAlignment="1">
      <alignment horizontal="left" vertical="top"/>
    </xf>
    <xf numFmtId="0" fontId="23" fillId="0" borderId="29" xfId="0" applyFont="1" applyBorder="1" applyAlignment="1">
      <alignment vertical="center" shrinkToFit="1"/>
    </xf>
    <xf numFmtId="0" fontId="41" fillId="0" borderId="0" xfId="19" applyFont="1"/>
    <xf numFmtId="0" fontId="23" fillId="0" borderId="33" xfId="0" applyFont="1" applyBorder="1" applyAlignment="1">
      <alignment vertical="center" shrinkToFit="1"/>
    </xf>
    <xf numFmtId="0" fontId="23" fillId="0" borderId="33" xfId="0" applyFont="1" applyBorder="1" applyAlignment="1">
      <alignment horizontal="left"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58" xfId="0" applyFont="1" applyBorder="1" applyAlignment="1">
      <alignment vertical="center" textRotation="180" shrinkToFit="1"/>
    </xf>
    <xf numFmtId="0" fontId="23" fillId="0" borderId="70" xfId="0" applyFont="1" applyBorder="1" applyAlignment="1">
      <alignment vertical="center" textRotation="180" shrinkToFit="1"/>
    </xf>
    <xf numFmtId="0" fontId="23" fillId="0" borderId="71" xfId="0" applyFont="1" applyBorder="1" applyAlignment="1">
      <alignment horizontal="left" vertical="center" shrinkToFit="1"/>
    </xf>
    <xf numFmtId="0" fontId="23" fillId="0" borderId="73" xfId="0" applyFont="1" applyBorder="1" applyAlignment="1">
      <alignment horizontal="left" vertical="center" shrinkToFit="1"/>
    </xf>
    <xf numFmtId="0" fontId="43" fillId="0" borderId="0" xfId="0" applyFont="1">
      <alignment vertical="center"/>
    </xf>
    <xf numFmtId="0" fontId="39" fillId="24" borderId="25" xfId="0" applyFont="1" applyFill="1" applyBorder="1" applyAlignment="1">
      <alignment horizontal="center" vertical="center" shrinkToFit="1"/>
    </xf>
    <xf numFmtId="0" fontId="1" fillId="0" borderId="75" xfId="0" applyFont="1" applyBorder="1" applyAlignment="1">
      <alignment horizontal="center" vertical="center" shrinkToFit="1"/>
    </xf>
    <xf numFmtId="0" fontId="1" fillId="0" borderId="76" xfId="0" applyFont="1" applyBorder="1" applyAlignment="1">
      <alignment horizontal="right"/>
    </xf>
    <xf numFmtId="0" fontId="39" fillId="0" borderId="77" xfId="0" applyFont="1" applyBorder="1" applyAlignment="1">
      <alignment vertical="center" shrinkToFit="1"/>
    </xf>
    <xf numFmtId="0" fontId="39" fillId="0" borderId="77" xfId="0" applyFont="1" applyBorder="1" applyAlignment="1">
      <alignment vertical="center" textRotation="180" shrinkToFit="1"/>
    </xf>
    <xf numFmtId="0" fontId="39" fillId="0" borderId="77" xfId="0" applyFont="1" applyBorder="1" applyAlignment="1">
      <alignment horizontal="left" vertical="center" shrinkToFit="1"/>
    </xf>
    <xf numFmtId="180" fontId="28" fillId="0" borderId="78" xfId="0" applyNumberFormat="1" applyFont="1" applyBorder="1" applyAlignment="1">
      <alignment horizontal="right"/>
    </xf>
    <xf numFmtId="0" fontId="28" fillId="0" borderId="77" xfId="0" applyFont="1" applyBorder="1" applyAlignment="1">
      <alignment horizontal="left"/>
    </xf>
    <xf numFmtId="0" fontId="28" fillId="0" borderId="79" xfId="0" applyFont="1" applyBorder="1" applyAlignment="1">
      <alignment horizontal="center"/>
    </xf>
    <xf numFmtId="0" fontId="39" fillId="24" borderId="31" xfId="0" applyFont="1" applyFill="1" applyBorder="1" applyAlignment="1">
      <alignment horizontal="center" vertical="center" shrinkToFit="1"/>
    </xf>
    <xf numFmtId="0" fontId="20" fillId="0" borderId="80" xfId="0" applyFont="1" applyBorder="1" applyAlignment="1">
      <alignment horizontal="center"/>
    </xf>
    <xf numFmtId="0" fontId="39" fillId="24" borderId="81" xfId="0" applyFont="1" applyFill="1" applyBorder="1" applyAlignment="1">
      <alignment horizontal="center" vertical="center" shrinkToFit="1"/>
    </xf>
    <xf numFmtId="0" fontId="22" fillId="24" borderId="81" xfId="0" applyFont="1" applyFill="1" applyBorder="1" applyAlignment="1">
      <alignment horizontal="center" vertical="center" wrapText="1" shrinkToFit="1"/>
    </xf>
    <xf numFmtId="0" fontId="28" fillId="0" borderId="82" xfId="0" applyFont="1" applyBorder="1">
      <alignment vertical="center"/>
    </xf>
    <xf numFmtId="179" fontId="28" fillId="0" borderId="24" xfId="0" applyNumberFormat="1" applyFont="1" applyBorder="1" applyAlignment="1">
      <alignment horizontal="right"/>
    </xf>
    <xf numFmtId="0" fontId="28" fillId="0" borderId="20" xfId="0" applyFont="1" applyBorder="1">
      <alignment vertical="center"/>
    </xf>
    <xf numFmtId="179" fontId="28" fillId="0" borderId="20" xfId="0" applyNumberFormat="1" applyFont="1" applyBorder="1" applyAlignment="1">
      <alignment horizontal="right"/>
    </xf>
    <xf numFmtId="180" fontId="28" fillId="0" borderId="77" xfId="0" applyNumberFormat="1" applyFont="1" applyBorder="1" applyAlignment="1">
      <alignment horizontal="right"/>
    </xf>
    <xf numFmtId="0" fontId="29" fillId="0" borderId="83" xfId="0" applyFont="1" applyBorder="1" applyAlignment="1">
      <alignment vertical="center" shrinkToFit="1"/>
    </xf>
    <xf numFmtId="0" fontId="23" fillId="0" borderId="84" xfId="0" applyFont="1" applyBorder="1" applyAlignment="1">
      <alignment horizontal="left" vertical="center" shrinkToFit="1"/>
    </xf>
    <xf numFmtId="0" fontId="23" fillId="0" borderId="84" xfId="0" applyFont="1" applyBorder="1" applyAlignment="1">
      <alignment vertical="center" textRotation="180" shrinkToFit="1"/>
    </xf>
    <xf numFmtId="0" fontId="23" fillId="0" borderId="84" xfId="0" applyFont="1" applyBorder="1" applyAlignment="1">
      <alignment vertical="center" textRotation="255" shrinkToFit="1"/>
    </xf>
    <xf numFmtId="0" fontId="23" fillId="0" borderId="84" xfId="0" applyFont="1" applyBorder="1" applyAlignment="1">
      <alignment vertical="center" shrinkToFit="1"/>
    </xf>
    <xf numFmtId="0" fontId="34" fillId="0" borderId="0" xfId="19" applyFont="1"/>
    <xf numFmtId="0" fontId="21" fillId="0" borderId="0" xfId="19" applyFont="1"/>
    <xf numFmtId="0" fontId="35" fillId="0" borderId="51" xfId="19" applyFont="1" applyBorder="1"/>
    <xf numFmtId="180" fontId="35" fillId="0" borderId="52" xfId="19" applyNumberFormat="1" applyFont="1" applyBorder="1"/>
    <xf numFmtId="0" fontId="35" fillId="0" borderId="52" xfId="19" applyFont="1" applyBorder="1"/>
    <xf numFmtId="179" fontId="35" fillId="0" borderId="52" xfId="19" applyNumberFormat="1" applyFont="1" applyBorder="1"/>
    <xf numFmtId="0" fontId="35" fillId="0" borderId="35" xfId="19" applyFont="1" applyBorder="1"/>
    <xf numFmtId="180" fontId="35" fillId="0" borderId="35" xfId="19" applyNumberFormat="1" applyFont="1" applyBorder="1"/>
    <xf numFmtId="179" fontId="35" fillId="0" borderId="40" xfId="19" applyNumberFormat="1" applyFont="1" applyBorder="1"/>
    <xf numFmtId="0" fontId="35" fillId="0" borderId="34" xfId="19" applyFont="1" applyBorder="1"/>
    <xf numFmtId="179" fontId="35" fillId="0" borderId="36" xfId="19" applyNumberFormat="1" applyFont="1" applyBorder="1"/>
    <xf numFmtId="0" fontId="35" fillId="0" borderId="37" xfId="19" applyFont="1" applyBorder="1"/>
    <xf numFmtId="179" fontId="35" fillId="0" borderId="38" xfId="19" applyNumberFormat="1" applyFont="1" applyBorder="1"/>
    <xf numFmtId="0" fontId="35" fillId="0" borderId="38" xfId="19" applyFont="1" applyBorder="1"/>
    <xf numFmtId="179" fontId="35" fillId="0" borderId="41" xfId="19" applyNumberFormat="1" applyFont="1" applyBorder="1"/>
    <xf numFmtId="179" fontId="35" fillId="0" borderId="39" xfId="19" applyNumberFormat="1" applyFont="1" applyBorder="1"/>
    <xf numFmtId="179" fontId="35" fillId="0" borderId="35" xfId="19" applyNumberFormat="1" applyFont="1" applyBorder="1"/>
    <xf numFmtId="0" fontId="35" fillId="0" borderId="62" xfId="19" applyFont="1" applyBorder="1"/>
    <xf numFmtId="179" fontId="35" fillId="0" borderId="50" xfId="19" applyNumberFormat="1" applyFont="1" applyBorder="1"/>
    <xf numFmtId="0" fontId="35" fillId="0" borderId="50" xfId="19" applyFont="1" applyBorder="1"/>
    <xf numFmtId="179" fontId="35" fillId="0" borderId="45" xfId="19" applyNumberFormat="1" applyFont="1" applyBorder="1"/>
    <xf numFmtId="179" fontId="35" fillId="0" borderId="65" xfId="19" applyNumberFormat="1" applyFont="1" applyBorder="1"/>
    <xf numFmtId="0" fontId="35" fillId="0" borderId="64" xfId="19" applyFont="1" applyBorder="1"/>
    <xf numFmtId="0" fontId="35" fillId="0" borderId="40" xfId="19" applyFont="1" applyBorder="1"/>
    <xf numFmtId="0" fontId="35" fillId="0" borderId="86" xfId="19" applyFont="1" applyBorder="1"/>
    <xf numFmtId="0" fontId="35" fillId="0" borderId="87" xfId="19" applyFont="1" applyBorder="1"/>
    <xf numFmtId="0" fontId="35" fillId="0" borderId="88" xfId="19" applyFont="1" applyBorder="1"/>
    <xf numFmtId="0" fontId="35" fillId="0" borderId="41" xfId="19" applyFont="1" applyBorder="1"/>
    <xf numFmtId="0" fontId="39" fillId="0" borderId="0" xfId="0" applyFont="1" applyAlignment="1">
      <alignment horizontal="left" vertical="center" shrinkToFit="1"/>
    </xf>
    <xf numFmtId="0" fontId="28" fillId="0" borderId="84" xfId="0" applyFont="1" applyBorder="1" applyAlignment="1">
      <alignment horizontal="center" vertical="center"/>
    </xf>
    <xf numFmtId="0" fontId="39" fillId="0" borderId="84" xfId="0" applyFont="1" applyBorder="1" applyAlignment="1">
      <alignment horizontal="left" vertical="center" shrinkToFit="1"/>
    </xf>
    <xf numFmtId="0" fontId="28" fillId="0" borderId="84" xfId="0" applyFont="1" applyBorder="1" applyAlignment="1">
      <alignment horizontal="center" vertical="center" shrinkToFit="1"/>
    </xf>
    <xf numFmtId="0" fontId="28" fillId="0" borderId="84" xfId="0" applyFont="1" applyBorder="1">
      <alignment vertical="center"/>
    </xf>
    <xf numFmtId="0" fontId="39" fillId="0" borderId="84" xfId="0" applyFont="1" applyBorder="1" applyAlignment="1">
      <alignment vertical="center" textRotation="180" shrinkToFit="1"/>
    </xf>
    <xf numFmtId="179" fontId="28" fillId="0" borderId="84" xfId="0" applyNumberFormat="1" applyFont="1" applyBorder="1" applyAlignment="1">
      <alignment horizontal="right"/>
    </xf>
    <xf numFmtId="0" fontId="39" fillId="0" borderId="84" xfId="0" applyFont="1" applyBorder="1" applyAlignment="1">
      <alignment vertical="center" shrinkToFit="1"/>
    </xf>
    <xf numFmtId="0" fontId="39" fillId="0" borderId="84" xfId="0" applyFont="1" applyBorder="1" applyAlignment="1">
      <alignment horizontal="left" vertical="center" wrapText="1" shrinkToFit="1"/>
    </xf>
    <xf numFmtId="0" fontId="28" fillId="0" borderId="84" xfId="0" applyFont="1" applyBorder="1" applyAlignment="1">
      <alignment horizontal="center"/>
    </xf>
    <xf numFmtId="0" fontId="28" fillId="0" borderId="84" xfId="0" applyFont="1" applyBorder="1" applyAlignment="1">
      <alignment horizontal="left" vertical="center"/>
    </xf>
    <xf numFmtId="0" fontId="1" fillId="0" borderId="27" xfId="0" applyFont="1" applyBorder="1" applyAlignment="1">
      <alignment horizontal="right"/>
    </xf>
    <xf numFmtId="0" fontId="28" fillId="0" borderId="29" xfId="0" applyFont="1" applyBorder="1" applyAlignment="1">
      <alignment horizontal="left"/>
    </xf>
    <xf numFmtId="0" fontId="28" fillId="0" borderId="90" xfId="0" applyFont="1" applyBorder="1" applyAlignment="1">
      <alignment horizontal="center"/>
    </xf>
    <xf numFmtId="0" fontId="39" fillId="24" borderId="77" xfId="0" applyFont="1" applyFill="1" applyBorder="1" applyAlignment="1">
      <alignment horizontal="center" vertical="center" shrinkToFit="1"/>
    </xf>
    <xf numFmtId="0" fontId="39" fillId="24" borderId="94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center" shrinkToFit="1"/>
    </xf>
    <xf numFmtId="179" fontId="35" fillId="0" borderId="55" xfId="19" applyNumberFormat="1" applyFont="1" applyBorder="1"/>
    <xf numFmtId="179" fontId="35" fillId="0" borderId="33" xfId="19" applyNumberFormat="1" applyFont="1" applyBorder="1"/>
    <xf numFmtId="0" fontId="35" fillId="0" borderId="33" xfId="19" applyFont="1" applyBorder="1"/>
    <xf numFmtId="179" fontId="35" fillId="0" borderId="95" xfId="19" applyNumberFormat="1" applyFont="1" applyBorder="1"/>
    <xf numFmtId="0" fontId="23" fillId="0" borderId="97" xfId="0" applyFont="1" applyBorder="1" applyAlignment="1">
      <alignment horizontal="left" vertical="center" shrinkToFit="1"/>
    </xf>
    <xf numFmtId="0" fontId="23" fillId="0" borderId="98" xfId="0" applyFont="1" applyBorder="1">
      <alignment vertical="center"/>
    </xf>
    <xf numFmtId="0" fontId="23" fillId="0" borderId="97" xfId="0" applyFont="1" applyBorder="1" applyAlignment="1">
      <alignment vertical="center" textRotation="180" shrinkToFit="1"/>
    </xf>
    <xf numFmtId="0" fontId="39" fillId="0" borderId="97" xfId="0" applyFont="1" applyBorder="1" applyAlignment="1">
      <alignment horizontal="left" vertical="center" shrinkToFit="1"/>
    </xf>
    <xf numFmtId="0" fontId="23" fillId="0" borderId="97" xfId="0" applyFont="1" applyBorder="1" applyAlignment="1">
      <alignment vertical="center" textRotation="255" shrinkToFit="1"/>
    </xf>
    <xf numFmtId="0" fontId="23" fillId="0" borderId="97" xfId="0" applyFont="1" applyBorder="1" applyAlignment="1">
      <alignment vertical="center" shrinkToFit="1"/>
    </xf>
    <xf numFmtId="0" fontId="35" fillId="0" borderId="0" xfId="19" applyFont="1"/>
    <xf numFmtId="180" fontId="35" fillId="0" borderId="0" xfId="19" applyNumberFormat="1" applyFont="1"/>
    <xf numFmtId="179" fontId="35" fillId="0" borderId="0" xfId="19" applyNumberFormat="1" applyFont="1"/>
    <xf numFmtId="0" fontId="68" fillId="0" borderId="0" xfId="19" applyFont="1"/>
    <xf numFmtId="0" fontId="23" fillId="0" borderId="98" xfId="0" applyFont="1" applyBorder="1" applyAlignment="1">
      <alignment vertical="center" shrinkToFit="1"/>
    </xf>
    <xf numFmtId="0" fontId="23" fillId="0" borderId="71" xfId="0" applyFont="1" applyBorder="1" applyAlignment="1">
      <alignment vertical="center" shrinkToFit="1"/>
    </xf>
    <xf numFmtId="179" fontId="28" fillId="0" borderId="97" xfId="0" applyNumberFormat="1" applyFont="1" applyBorder="1" applyAlignment="1">
      <alignment horizontal="right"/>
    </xf>
    <xf numFmtId="0" fontId="28" fillId="0" borderId="97" xfId="0" applyFont="1" applyBorder="1">
      <alignment vertical="center"/>
    </xf>
    <xf numFmtId="180" fontId="28" fillId="0" borderId="100" xfId="0" applyNumberFormat="1" applyFont="1" applyBorder="1" applyAlignment="1">
      <alignment horizontal="right"/>
    </xf>
    <xf numFmtId="0" fontId="69" fillId="0" borderId="64" xfId="0" applyFont="1" applyBorder="1" applyAlignment="1">
      <alignment horizontal="center" vertical="center" shrinkToFit="1"/>
    </xf>
    <xf numFmtId="0" fontId="69" fillId="0" borderId="61" xfId="0" applyFont="1" applyBorder="1" applyAlignment="1">
      <alignment horizontal="center" vertical="center" shrinkToFit="1"/>
    </xf>
    <xf numFmtId="0" fontId="69" fillId="0" borderId="53" xfId="0" applyFont="1" applyBorder="1" applyAlignment="1">
      <alignment horizontal="center" vertical="center" shrinkToFit="1"/>
    </xf>
    <xf numFmtId="0" fontId="50" fillId="0" borderId="85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59" xfId="0" applyFont="1" applyBorder="1" applyAlignment="1">
      <alignment horizontal="center" vertical="center"/>
    </xf>
    <xf numFmtId="0" fontId="69" fillId="0" borderId="54" xfId="0" applyFont="1" applyBorder="1" applyAlignment="1">
      <alignment horizontal="center" vertical="center" shrinkToFit="1"/>
    </xf>
    <xf numFmtId="0" fontId="69" fillId="0" borderId="63" xfId="0" applyFont="1" applyBorder="1" applyAlignment="1">
      <alignment horizontal="center" vertical="center" shrinkToFit="1"/>
    </xf>
    <xf numFmtId="0" fontId="76" fillId="0" borderId="89" xfId="0" applyFont="1" applyBorder="1" applyAlignment="1">
      <alignment horizontal="center" vertical="center" shrinkToFit="1"/>
    </xf>
    <xf numFmtId="0" fontId="76" fillId="0" borderId="0" xfId="0" applyFont="1" applyAlignment="1">
      <alignment horizontal="center" vertical="center" shrinkToFit="1"/>
    </xf>
    <xf numFmtId="0" fontId="60" fillId="0" borderId="96" xfId="0" applyFont="1" applyBorder="1" applyAlignment="1">
      <alignment horizontal="center" vertical="center" shrinkToFit="1"/>
    </xf>
    <xf numFmtId="0" fontId="60" fillId="0" borderId="0" xfId="0" applyFont="1" applyAlignment="1">
      <alignment horizontal="center" vertical="center" shrinkToFit="1"/>
    </xf>
    <xf numFmtId="0" fontId="60" fillId="0" borderId="55" xfId="0" applyFont="1" applyBorder="1" applyAlignment="1">
      <alignment horizontal="center" vertical="center" shrinkToFit="1"/>
    </xf>
    <xf numFmtId="0" fontId="21" fillId="0" borderId="8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59" fillId="0" borderId="96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59" xfId="0" applyFont="1" applyBorder="1" applyAlignment="1">
      <alignment horizontal="center" vertical="center"/>
    </xf>
    <xf numFmtId="0" fontId="61" fillId="0" borderId="9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59" fillId="0" borderId="89" xfId="0" applyFont="1" applyBorder="1" applyAlignment="1">
      <alignment horizontal="center" vertical="center"/>
    </xf>
    <xf numFmtId="0" fontId="59" fillId="0" borderId="96" xfId="0" applyFont="1" applyBorder="1" applyAlignment="1">
      <alignment horizontal="center" vertical="center" shrinkToFit="1"/>
    </xf>
    <xf numFmtId="0" fontId="59" fillId="0" borderId="0" xfId="0" applyFont="1" applyAlignment="1">
      <alignment horizontal="center" vertical="center" shrinkToFit="1"/>
    </xf>
    <xf numFmtId="0" fontId="59" fillId="0" borderId="55" xfId="0" applyFont="1" applyBorder="1" applyAlignment="1">
      <alignment horizontal="center" vertical="center" shrinkToFit="1"/>
    </xf>
    <xf numFmtId="0" fontId="21" fillId="0" borderId="48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56" fillId="0" borderId="85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46" fillId="0" borderId="85" xfId="0" applyFont="1" applyBorder="1" applyAlignment="1">
      <alignment horizontal="center" vertical="center" shrinkToFit="1"/>
    </xf>
    <xf numFmtId="0" fontId="47" fillId="0" borderId="85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47" fillId="0" borderId="55" xfId="0" applyFont="1" applyBorder="1" applyAlignment="1">
      <alignment horizontal="center" vertical="center" shrinkToFit="1"/>
    </xf>
    <xf numFmtId="178" fontId="34" fillId="0" borderId="67" xfId="0" applyNumberFormat="1" applyFont="1" applyBorder="1" applyAlignment="1">
      <alignment horizontal="center" vertical="center" wrapText="1"/>
    </xf>
    <xf numFmtId="178" fontId="34" fillId="0" borderId="68" xfId="0" applyNumberFormat="1" applyFont="1" applyBorder="1" applyAlignment="1">
      <alignment horizontal="center" vertical="center" wrapText="1"/>
    </xf>
    <xf numFmtId="178" fontId="34" fillId="0" borderId="43" xfId="0" applyNumberFormat="1" applyFont="1" applyBorder="1" applyAlignment="1">
      <alignment horizontal="center" vertical="center" wrapText="1"/>
    </xf>
    <xf numFmtId="178" fontId="34" fillId="0" borderId="46" xfId="0" applyNumberFormat="1" applyFont="1" applyBorder="1" applyAlignment="1">
      <alignment horizontal="center" vertical="center" wrapText="1"/>
    </xf>
    <xf numFmtId="178" fontId="34" fillId="0" borderId="69" xfId="0" applyNumberFormat="1" applyFont="1" applyBorder="1" applyAlignment="1">
      <alignment horizontal="center" vertical="center" wrapText="1"/>
    </xf>
    <xf numFmtId="0" fontId="75" fillId="0" borderId="48" xfId="0" applyFont="1" applyBorder="1" applyAlignment="1">
      <alignment horizontal="center" vertical="center" shrinkToFit="1"/>
    </xf>
    <xf numFmtId="0" fontId="75" fillId="0" borderId="0" xfId="0" applyFont="1" applyAlignment="1">
      <alignment horizontal="center" vertical="center" shrinkToFit="1"/>
    </xf>
    <xf numFmtId="0" fontId="46" fillId="0" borderId="55" xfId="0" applyFont="1" applyBorder="1" applyAlignment="1">
      <alignment horizontal="center" vertical="center" shrinkToFit="1"/>
    </xf>
    <xf numFmtId="0" fontId="37" fillId="0" borderId="48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7" fillId="0" borderId="59" xfId="0" applyFont="1" applyBorder="1" applyAlignment="1">
      <alignment horizontal="center" vertical="center" shrinkToFit="1"/>
    </xf>
    <xf numFmtId="0" fontId="37" fillId="0" borderId="85" xfId="0" applyFont="1" applyBorder="1" applyAlignment="1">
      <alignment horizontal="center" vertical="center" shrinkToFit="1"/>
    </xf>
    <xf numFmtId="0" fontId="37" fillId="0" borderId="45" xfId="0" applyFont="1" applyBorder="1" applyAlignment="1">
      <alignment horizontal="center" vertical="center" shrinkToFit="1"/>
    </xf>
    <xf numFmtId="0" fontId="37" fillId="0" borderId="56" xfId="0" applyFont="1" applyBorder="1" applyAlignment="1">
      <alignment horizontal="center" vertical="center" shrinkToFit="1"/>
    </xf>
    <xf numFmtId="0" fontId="37" fillId="0" borderId="60" xfId="0" applyFont="1" applyBorder="1" applyAlignment="1">
      <alignment horizontal="center" vertical="center" shrinkToFit="1"/>
    </xf>
    <xf numFmtId="0" fontId="37" fillId="0" borderId="50" xfId="0" applyFont="1" applyBorder="1" applyAlignment="1">
      <alignment horizontal="center" vertical="center" shrinkToFit="1"/>
    </xf>
    <xf numFmtId="0" fontId="37" fillId="0" borderId="65" xfId="0" applyFont="1" applyBorder="1" applyAlignment="1">
      <alignment horizontal="center" vertical="center" shrinkToFit="1"/>
    </xf>
    <xf numFmtId="0" fontId="57" fillId="0" borderId="48" xfId="0" applyFont="1" applyBorder="1" applyAlignment="1">
      <alignment horizontal="center" vertical="center" shrinkToFit="1"/>
    </xf>
    <xf numFmtId="0" fontId="72" fillId="0" borderId="85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55" fillId="0" borderId="85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6" fillId="0" borderId="85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69" fillId="0" borderId="48" xfId="0" applyFont="1" applyBorder="1" applyAlignment="1">
      <alignment horizontal="center" vertical="center" shrinkToFit="1"/>
    </xf>
    <xf numFmtId="0" fontId="69" fillId="0" borderId="0" xfId="0" applyFont="1" applyAlignment="1">
      <alignment horizontal="center" vertical="center" shrinkToFit="1"/>
    </xf>
    <xf numFmtId="0" fontId="69" fillId="0" borderId="96" xfId="0" applyFont="1" applyBorder="1" applyAlignment="1">
      <alignment horizontal="center" vertical="center" shrinkToFit="1"/>
    </xf>
    <xf numFmtId="0" fontId="69" fillId="0" borderId="59" xfId="0" applyFont="1" applyBorder="1" applyAlignment="1">
      <alignment horizontal="center" vertical="center" shrinkToFit="1"/>
    </xf>
    <xf numFmtId="0" fontId="69" fillId="0" borderId="52" xfId="0" applyFont="1" applyBorder="1" applyAlignment="1">
      <alignment horizontal="center" vertical="center" shrinkToFit="1"/>
    </xf>
    <xf numFmtId="0" fontId="72" fillId="0" borderId="85" xfId="0" applyFont="1" applyBorder="1" applyAlignment="1">
      <alignment horizontal="center" vertical="center" shrinkToFit="1"/>
    </xf>
    <xf numFmtId="0" fontId="73" fillId="0" borderId="0" xfId="0" applyFont="1" applyAlignment="1">
      <alignment horizontal="center" vertical="center" shrinkToFit="1"/>
    </xf>
    <xf numFmtId="0" fontId="73" fillId="0" borderId="59" xfId="0" applyFont="1" applyBorder="1" applyAlignment="1">
      <alignment horizontal="center" vertical="center" shrinkToFit="1"/>
    </xf>
    <xf numFmtId="0" fontId="46" fillId="0" borderId="59" xfId="0" applyFont="1" applyBorder="1" applyAlignment="1">
      <alignment horizontal="center" vertical="center" shrinkToFit="1"/>
    </xf>
    <xf numFmtId="0" fontId="47" fillId="0" borderId="85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55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 shrinkToFit="1"/>
    </xf>
    <xf numFmtId="0" fontId="47" fillId="0" borderId="59" xfId="0" applyFont="1" applyBorder="1" applyAlignment="1">
      <alignment horizontal="center" vertical="center" shrinkToFit="1"/>
    </xf>
    <xf numFmtId="0" fontId="56" fillId="0" borderId="58" xfId="0" applyFont="1" applyBorder="1" applyAlignment="1">
      <alignment horizontal="center" vertical="center" shrinkToFit="1"/>
    </xf>
    <xf numFmtId="0" fontId="45" fillId="0" borderId="58" xfId="0" applyFont="1" applyBorder="1" applyAlignment="1">
      <alignment horizontal="center" vertical="center" shrinkToFit="1"/>
    </xf>
    <xf numFmtId="0" fontId="46" fillId="0" borderId="85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55" xfId="0" applyFont="1" applyBorder="1" applyAlignment="1">
      <alignment horizontal="center" vertical="center"/>
    </xf>
    <xf numFmtId="178" fontId="34" fillId="0" borderId="53" xfId="0" applyNumberFormat="1" applyFont="1" applyBorder="1" applyAlignment="1">
      <alignment horizontal="center" vertical="center" wrapText="1"/>
    </xf>
    <xf numFmtId="178" fontId="34" fillId="0" borderId="61" xfId="0" applyNumberFormat="1" applyFont="1" applyBorder="1" applyAlignment="1">
      <alignment horizontal="center" vertical="center" wrapText="1"/>
    </xf>
    <xf numFmtId="178" fontId="34" fillId="0" borderId="63" xfId="0" applyNumberFormat="1" applyFont="1" applyBorder="1" applyAlignment="1">
      <alignment horizontal="center" vertical="center" wrapText="1"/>
    </xf>
    <xf numFmtId="0" fontId="74" fillId="0" borderId="48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7" fillId="0" borderId="59" xfId="0" applyFont="1" applyBorder="1" applyAlignment="1">
      <alignment horizontal="center" vertical="center"/>
    </xf>
    <xf numFmtId="0" fontId="50" fillId="0" borderId="59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55" xfId="0" applyFont="1" applyBorder="1" applyAlignment="1">
      <alignment horizontal="center" vertical="center" shrinkToFit="1"/>
    </xf>
    <xf numFmtId="178" fontId="34" fillId="0" borderId="92" xfId="0" applyNumberFormat="1" applyFont="1" applyBorder="1" applyAlignment="1">
      <alignment horizontal="center" vertical="center" wrapText="1"/>
    </xf>
    <xf numFmtId="0" fontId="67" fillId="0" borderId="0" xfId="0" applyFont="1" applyAlignment="1">
      <alignment vertical="center" shrinkToFit="1"/>
    </xf>
    <xf numFmtId="0" fontId="67" fillId="0" borderId="55" xfId="0" applyFont="1" applyBorder="1" applyAlignment="1">
      <alignment vertical="center" shrinkToFit="1"/>
    </xf>
    <xf numFmtId="178" fontId="34" fillId="0" borderId="91" xfId="0" applyNumberFormat="1" applyFont="1" applyBorder="1" applyAlignment="1">
      <alignment horizontal="center" vertical="center" wrapText="1"/>
    </xf>
    <xf numFmtId="178" fontId="34" fillId="0" borderId="48" xfId="0" applyNumberFormat="1" applyFont="1" applyBorder="1" applyAlignment="1">
      <alignment horizontal="center" vertical="center" wrapText="1"/>
    </xf>
    <xf numFmtId="178" fontId="34" fillId="0" borderId="0" xfId="0" applyNumberFormat="1" applyFont="1" applyAlignment="1">
      <alignment horizontal="center" vertical="center" wrapText="1"/>
    </xf>
    <xf numFmtId="178" fontId="34" fillId="0" borderId="93" xfId="0" applyNumberFormat="1" applyFont="1" applyBorder="1" applyAlignment="1">
      <alignment horizontal="center" vertical="center" wrapText="1"/>
    </xf>
    <xf numFmtId="178" fontId="34" fillId="0" borderId="33" xfId="0" applyNumberFormat="1" applyFont="1" applyBorder="1" applyAlignment="1">
      <alignment horizontal="center" vertical="center" wrapText="1"/>
    </xf>
    <xf numFmtId="0" fontId="45" fillId="0" borderId="48" xfId="0" applyFont="1" applyBorder="1" applyAlignment="1">
      <alignment horizontal="center" vertical="center"/>
    </xf>
    <xf numFmtId="0" fontId="48" fillId="0" borderId="85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77" fillId="0" borderId="45" xfId="0" applyFont="1" applyBorder="1" applyAlignment="1">
      <alignment horizontal="center" vertical="center" shrinkToFit="1"/>
    </xf>
    <xf numFmtId="0" fontId="77" fillId="0" borderId="56" xfId="0" applyFont="1" applyBorder="1" applyAlignment="1">
      <alignment horizontal="center" vertical="center" shrinkToFit="1"/>
    </xf>
    <xf numFmtId="0" fontId="77" fillId="0" borderId="60" xfId="0" applyFont="1" applyBorder="1" applyAlignment="1">
      <alignment horizontal="center" vertical="center" shrinkToFit="1"/>
    </xf>
    <xf numFmtId="0" fontId="66" fillId="0" borderId="85" xfId="0" applyFont="1" applyBorder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49" fillId="0" borderId="59" xfId="0" applyFont="1" applyBorder="1" applyAlignment="1">
      <alignment horizontal="center" vertical="center" shrinkToFit="1"/>
    </xf>
    <xf numFmtId="0" fontId="48" fillId="0" borderId="57" xfId="0" applyFont="1" applyBorder="1" applyAlignment="1">
      <alignment horizontal="center" vertical="center" shrinkToFit="1"/>
    </xf>
    <xf numFmtId="0" fontId="48" fillId="0" borderId="58" xfId="0" applyFont="1" applyBorder="1" applyAlignment="1">
      <alignment horizontal="center" vertical="center" shrinkToFit="1"/>
    </xf>
    <xf numFmtId="0" fontId="48" fillId="0" borderId="85" xfId="0" applyFont="1" applyBorder="1" applyAlignment="1">
      <alignment horizontal="center" vertical="center" shrinkToFit="1"/>
    </xf>
    <xf numFmtId="0" fontId="71" fillId="0" borderId="85" xfId="0" applyFont="1" applyBorder="1" applyAlignment="1">
      <alignment horizontal="center" vertical="center" shrinkToFit="1"/>
    </xf>
    <xf numFmtId="0" fontId="71" fillId="0" borderId="0" xfId="0" applyFont="1" applyAlignment="1">
      <alignment horizontal="center" vertical="center" shrinkToFit="1"/>
    </xf>
    <xf numFmtId="0" fontId="71" fillId="0" borderId="59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48" fillId="0" borderId="55" xfId="0" applyFont="1" applyBorder="1" applyAlignment="1">
      <alignment horizontal="center" vertical="center" shrinkToFit="1"/>
    </xf>
    <xf numFmtId="0" fontId="69" fillId="0" borderId="51" xfId="0" applyFont="1" applyBorder="1" applyAlignment="1">
      <alignment horizontal="center" vertical="center" shrinkToFit="1"/>
    </xf>
    <xf numFmtId="0" fontId="54" fillId="0" borderId="48" xfId="0" applyFont="1" applyBorder="1" applyAlignment="1">
      <alignment horizontal="center" vertical="center" shrinkToFit="1"/>
    </xf>
    <xf numFmtId="0" fontId="54" fillId="0" borderId="0" xfId="0" applyFont="1" applyAlignment="1">
      <alignment horizontal="center" vertical="center" shrinkToFit="1"/>
    </xf>
    <xf numFmtId="178" fontId="34" fillId="0" borderId="44" xfId="0" applyNumberFormat="1" applyFont="1" applyBorder="1" applyAlignment="1">
      <alignment horizontal="center" vertical="center" wrapText="1"/>
    </xf>
    <xf numFmtId="0" fontId="53" fillId="0" borderId="48" xfId="0" applyFont="1" applyBorder="1" applyAlignment="1">
      <alignment horizontal="center" vertical="center" shrinkToFit="1"/>
    </xf>
    <xf numFmtId="0" fontId="53" fillId="0" borderId="0" xfId="0" applyFont="1" applyAlignment="1">
      <alignment horizontal="center" vertical="center" shrinkToFit="1"/>
    </xf>
    <xf numFmtId="0" fontId="45" fillId="0" borderId="85" xfId="0" applyFont="1" applyBorder="1" applyAlignment="1">
      <alignment horizontal="center" vertical="center" shrinkToFit="1"/>
    </xf>
    <xf numFmtId="0" fontId="45" fillId="0" borderId="59" xfId="0" applyFont="1" applyBorder="1" applyAlignment="1">
      <alignment horizontal="center" vertical="center" shrinkToFit="1"/>
    </xf>
    <xf numFmtId="0" fontId="62" fillId="0" borderId="48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8" fillId="0" borderId="50" xfId="0" applyFont="1" applyBorder="1" applyAlignment="1">
      <alignment horizontal="center" vertical="center" shrinkToFit="1"/>
    </xf>
    <xf numFmtId="0" fontId="58" fillId="0" borderId="96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58" fillId="0" borderId="55" xfId="0" applyFont="1" applyBorder="1" applyAlignment="1">
      <alignment horizontal="center" vertical="center" shrinkToFit="1"/>
    </xf>
    <xf numFmtId="178" fontId="34" fillId="0" borderId="42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4" fillId="0" borderId="0" xfId="19" applyFont="1" applyAlignment="1">
      <alignment horizontal="left"/>
    </xf>
    <xf numFmtId="178" fontId="34" fillId="0" borderId="49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shrinkToFit="1"/>
    </xf>
    <xf numFmtId="0" fontId="37" fillId="0" borderId="55" xfId="0" applyFont="1" applyBorder="1" applyAlignment="1">
      <alignment horizontal="center" vertical="center" shrinkToFit="1"/>
    </xf>
    <xf numFmtId="178" fontId="34" fillId="0" borderId="51" xfId="0" applyNumberFormat="1" applyFont="1" applyBorder="1" applyAlignment="1">
      <alignment horizontal="center" vertical="center" wrapText="1"/>
    </xf>
    <xf numFmtId="178" fontId="34" fillId="0" borderId="52" xfId="0" applyNumberFormat="1" applyFont="1" applyBorder="1" applyAlignment="1">
      <alignment horizontal="center" vertical="center" wrapText="1"/>
    </xf>
    <xf numFmtId="178" fontId="34" fillId="0" borderId="54" xfId="0" applyNumberFormat="1" applyFont="1" applyBorder="1" applyAlignment="1">
      <alignment horizontal="center" vertical="center" wrapText="1"/>
    </xf>
    <xf numFmtId="178" fontId="34" fillId="0" borderId="99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2" fillId="0" borderId="47" xfId="0" applyFont="1" applyBorder="1" applyAlignment="1">
      <alignment horizontal="right" vertical="top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28" fillId="0" borderId="19" xfId="0" applyFont="1" applyBorder="1" applyAlignment="1">
      <alignment horizontal="center" vertical="center" textRotation="255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42" fillId="0" borderId="74" xfId="0" applyFont="1" applyBorder="1" applyAlignment="1">
      <alignment horizontal="left" vertical="center" shrinkToFit="1"/>
    </xf>
    <xf numFmtId="0" fontId="30" fillId="0" borderId="30" xfId="0" applyFont="1" applyBorder="1" applyAlignment="1">
      <alignment horizontal="center" vertical="center" wrapText="1" shrinkToFit="1"/>
    </xf>
    <xf numFmtId="0" fontId="30" fillId="0" borderId="20" xfId="0" applyFont="1" applyBorder="1" applyAlignment="1">
      <alignment horizontal="center" vertical="center" wrapText="1" shrinkToFit="1"/>
    </xf>
    <xf numFmtId="0" fontId="30" fillId="0" borderId="25" xfId="0" applyFont="1" applyBorder="1" applyAlignment="1">
      <alignment horizontal="center" vertical="center" wrapText="1" shrinkToFit="1"/>
    </xf>
    <xf numFmtId="0" fontId="29" fillId="0" borderId="0" xfId="0" applyFont="1" applyAlignment="1">
      <alignment horizontal="left" vertical="center"/>
    </xf>
    <xf numFmtId="0" fontId="23" fillId="0" borderId="98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2" fillId="0" borderId="0" xfId="0" applyFont="1" applyAlignment="1">
      <alignment horizontal="right" vertical="top"/>
    </xf>
    <xf numFmtId="0" fontId="38" fillId="0" borderId="16" xfId="0" applyFont="1" applyBorder="1" applyAlignment="1">
      <alignment horizontal="center" vertical="center" textRotation="180" shrinkToFit="1"/>
    </xf>
    <xf numFmtId="0" fontId="63" fillId="0" borderId="84" xfId="0" applyFont="1" applyBorder="1" applyAlignment="1">
      <alignment horizontal="center" vertical="center" wrapText="1" shrinkToFit="1"/>
    </xf>
    <xf numFmtId="0" fontId="63" fillId="0" borderId="29" xfId="0" applyFont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center" vertical="center" textRotation="255" shrinkToFit="1"/>
    </xf>
    <xf numFmtId="0" fontId="38" fillId="0" borderId="81" xfId="0" applyFont="1" applyBorder="1" applyAlignment="1">
      <alignment horizontal="center" vertical="center" textRotation="180" shrinkToFit="1"/>
    </xf>
    <xf numFmtId="0" fontId="30" fillId="0" borderId="82" xfId="0" applyFont="1" applyBorder="1" applyAlignment="1">
      <alignment horizontal="center" vertical="center" wrapText="1" shrinkToFit="1"/>
    </xf>
    <xf numFmtId="0" fontId="30" fillId="0" borderId="77" xfId="0" applyFont="1" applyBorder="1" applyAlignment="1">
      <alignment horizontal="center" vertical="center" wrapText="1" shrinkToFit="1"/>
    </xf>
    <xf numFmtId="0" fontId="38" fillId="0" borderId="25" xfId="0" applyFont="1" applyBorder="1" applyAlignment="1">
      <alignment horizontal="center" vertical="center" textRotation="180" shrinkToFit="1"/>
    </xf>
    <xf numFmtId="0" fontId="63" fillId="0" borderId="82" xfId="0" applyFont="1" applyBorder="1" applyAlignment="1">
      <alignment horizontal="center" vertical="center" wrapText="1" shrinkToFit="1"/>
    </xf>
    <xf numFmtId="0" fontId="63" fillId="0" borderId="77" xfId="0" applyFont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horizontal="center" vertical="center" wrapText="1" shrinkToFit="1"/>
    </xf>
    <xf numFmtId="0" fontId="1" fillId="0" borderId="77" xfId="0" applyFont="1" applyBorder="1" applyAlignment="1">
      <alignment horizontal="center" vertical="center" wrapText="1" shrinkToFit="1"/>
    </xf>
    <xf numFmtId="0" fontId="78" fillId="0" borderId="57" xfId="0" applyFont="1" applyBorder="1" applyAlignment="1">
      <alignment horizontal="center" vertical="center" shrinkToFit="1"/>
    </xf>
    <xf numFmtId="0" fontId="78" fillId="0" borderId="58" xfId="0" applyFont="1" applyBorder="1" applyAlignment="1">
      <alignment horizontal="center" vertical="center" shrinkToFit="1"/>
    </xf>
    <xf numFmtId="0" fontId="78" fillId="0" borderId="85" xfId="0" applyFont="1" applyBorder="1" applyAlignment="1">
      <alignment horizontal="center" vertical="center" shrinkToFit="1"/>
    </xf>
    <xf numFmtId="0" fontId="79" fillId="0" borderId="85" xfId="0" applyFont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1" fillId="0" borderId="85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貨幣 2" xfId="43" xr:uid="{E84069A2-7C5F-4B57-A3F6-C3DDC809076F}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008000"/>
      <color rgb="FFFF3399"/>
      <color rgb="FFCC66FF"/>
      <color rgb="FF009999"/>
      <color rgb="FF00CC00"/>
      <color rgb="FF66FF33"/>
      <color rgb="FF99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408215</xdr:colOff>
      <xdr:row>0</xdr:row>
      <xdr:rowOff>21772</xdr:rowOff>
    </xdr:from>
    <xdr:to>
      <xdr:col>20</xdr:col>
      <xdr:colOff>219892</xdr:colOff>
      <xdr:row>0</xdr:row>
      <xdr:rowOff>393247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7815" y="21772"/>
          <a:ext cx="1320437" cy="37147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素食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)</a:t>
          </a:r>
          <a:endParaRPr lang="zh-TW" altLang="en-US" sz="3600" kern="10" spc="0">
            <a:ln>
              <a:noFill/>
            </a:ln>
            <a:solidFill>
              <a:srgbClr val="944BDD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華康POP1體W9(P)" panose="040B0900000000000000" pitchFamily="82" charset="-120"/>
            <a:ea typeface="華康POP1體W9(P)" panose="040B0900000000000000" pitchFamily="82" charset="-120"/>
          </a:endParaRPr>
        </a:p>
      </xdr:txBody>
    </xdr:sp>
    <xdr:clientData/>
  </xdr:twoCellAnchor>
  <xdr:twoCellAnchor>
    <xdr:from>
      <xdr:col>7</xdr:col>
      <xdr:colOff>465182</xdr:colOff>
      <xdr:row>3</xdr:row>
      <xdr:rowOff>192315</xdr:rowOff>
    </xdr:from>
    <xdr:to>
      <xdr:col>11</xdr:col>
      <xdr:colOff>60960</xdr:colOff>
      <xdr:row>4</xdr:row>
      <xdr:rowOff>257629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37182" y="984795"/>
          <a:ext cx="2521858" cy="39043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1</xdr:col>
      <xdr:colOff>250372</xdr:colOff>
      <xdr:row>1</xdr:row>
      <xdr:rowOff>119743</xdr:rowOff>
    </xdr:from>
    <xdr:to>
      <xdr:col>5</xdr:col>
      <xdr:colOff>469622</xdr:colOff>
      <xdr:row>8</xdr:row>
      <xdr:rowOff>10887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500743"/>
          <a:ext cx="3136622" cy="1709058"/>
        </a:xfrm>
        <a:prstGeom prst="rect">
          <a:avLst/>
        </a:prstGeom>
      </xdr:spPr>
    </xdr:pic>
    <xdr:clientData/>
  </xdr:twoCellAnchor>
  <xdr:twoCellAnchor editAs="oneCell">
    <xdr:from>
      <xdr:col>15</xdr:col>
      <xdr:colOff>283029</xdr:colOff>
      <xdr:row>6</xdr:row>
      <xdr:rowOff>174170</xdr:rowOff>
    </xdr:from>
    <xdr:to>
      <xdr:col>18</xdr:col>
      <xdr:colOff>231396</xdr:colOff>
      <xdr:row>8</xdr:row>
      <xdr:rowOff>141512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990E0708-931D-4CBF-962E-E7616E83A6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0678886" y="1894113"/>
          <a:ext cx="2136396" cy="446313"/>
        </a:xfrm>
        <a:prstGeom prst="rect">
          <a:avLst/>
        </a:prstGeom>
      </xdr:spPr>
    </xdr:pic>
    <xdr:clientData/>
  </xdr:twoCellAnchor>
  <xdr:twoCellAnchor editAs="oneCell">
    <xdr:from>
      <xdr:col>12</xdr:col>
      <xdr:colOff>130630</xdr:colOff>
      <xdr:row>6</xdr:row>
      <xdr:rowOff>174172</xdr:rowOff>
    </xdr:from>
    <xdr:to>
      <xdr:col>14</xdr:col>
      <xdr:colOff>673465</xdr:colOff>
      <xdr:row>9</xdr:row>
      <xdr:rowOff>50075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7E880838-A78F-4EAB-8C23-9AE806E7F8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09" t="49849" r="28341" b="46567"/>
        <a:stretch>
          <a:fillRect/>
        </a:stretch>
      </xdr:blipFill>
      <xdr:spPr bwMode="auto">
        <a:xfrm>
          <a:off x="8338459" y="1894115"/>
          <a:ext cx="2001520" cy="5181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402771</xdr:colOff>
      <xdr:row>3</xdr:row>
      <xdr:rowOff>119743</xdr:rowOff>
    </xdr:from>
    <xdr:to>
      <xdr:col>20</xdr:col>
      <xdr:colOff>325294</xdr:colOff>
      <xdr:row>5</xdr:row>
      <xdr:rowOff>177073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95D65053-A104-4CCB-83F2-995306519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98250" l="0" r="100000">
                      <a14:foregroundMark x1="9669" y1="44250" x2="9669" y2="44250"/>
                      <a14:foregroundMark x1="11450" y1="55750" x2="11450" y2="55750"/>
                      <a14:foregroundMark x1="17812" y1="74250" x2="17812" y2="74250"/>
                      <a14:foregroundMark x1="27990" y1="84000" x2="27990" y2="84750"/>
                      <a14:foregroundMark x1="52163" y1="86500" x2="52163" y2="86500"/>
                      <a14:foregroundMark x1="66412" y1="80500" x2="66412" y2="80500"/>
                      <a14:foregroundMark x1="78626" y1="70500" x2="78626" y2="70500"/>
                      <a14:foregroundMark x1="85751" y1="55750" x2="85751" y2="55750"/>
                      <a14:foregroundMark x1="87023" y1="42500" x2="87277" y2="41750"/>
                      <a14:foregroundMark x1="81934" y1="24750" x2="81934" y2="24750"/>
                      <a14:foregroundMark x1="66412" y1="12500" x2="66412" y2="12500"/>
                      <a14:foregroundMark x1="52163" y1="8500" x2="52163" y2="8500"/>
                      <a14:foregroundMark x1="40712" y1="11250" x2="40712" y2="11250"/>
                      <a14:foregroundMark x1="29262" y1="17500" x2="29262" y2="17500"/>
                      <a14:foregroundMark x1="15776" y1="30000" x2="15776" y2="30000"/>
                      <a14:foregroundMark x1="17557" y1="24000" x2="17557" y2="24000"/>
                      <a14:foregroundMark x1="17557" y1="27500" x2="17557" y2="27500"/>
                      <a14:foregroundMark x1="52672" y1="98250" x2="52672" y2="98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0" y="903514"/>
          <a:ext cx="651865" cy="688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6"/>
  <sheetViews>
    <sheetView tabSelected="1" topLeftCell="A25" zoomScale="75" zoomScaleNormal="75" workbookViewId="0">
      <selection activeCell="J41" sqref="J41:M41"/>
    </sheetView>
  </sheetViews>
  <sheetFormatPr defaultColWidth="9" defaultRowHeight="16.2"/>
  <cols>
    <col min="1" max="1" width="2.6640625" style="83" customWidth="1"/>
    <col min="2" max="21" width="10.6640625" style="163" customWidth="1"/>
    <col min="22" max="16384" width="9" style="83"/>
  </cols>
  <sheetData>
    <row r="1" spans="2:21" ht="30" customHeight="1" thickBot="1">
      <c r="B1" s="358"/>
      <c r="C1" s="358"/>
      <c r="D1" s="358"/>
      <c r="E1" s="358"/>
      <c r="F1" s="358"/>
      <c r="J1" s="359"/>
      <c r="K1" s="359"/>
      <c r="L1" s="359"/>
      <c r="M1" s="359"/>
      <c r="N1" s="359"/>
      <c r="O1" s="359"/>
      <c r="P1" s="359"/>
      <c r="Q1" s="164"/>
      <c r="R1" s="164"/>
      <c r="S1" s="164"/>
      <c r="T1" s="164"/>
    </row>
    <row r="2" spans="2:21" s="86" customFormat="1" ht="12" customHeight="1">
      <c r="B2" s="321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265" t="s">
        <v>191</v>
      </c>
      <c r="S2" s="265"/>
      <c r="T2" s="265"/>
      <c r="U2" s="268"/>
    </row>
    <row r="3" spans="2:21" ht="19.95" customHeight="1">
      <c r="B3" s="322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273"/>
      <c r="O3" s="273"/>
      <c r="P3" s="273"/>
      <c r="Q3" s="273"/>
      <c r="R3" s="319" t="s">
        <v>190</v>
      </c>
      <c r="S3" s="319"/>
      <c r="T3" s="319"/>
      <c r="U3" s="320"/>
    </row>
    <row r="4" spans="2:21" s="131" customFormat="1" ht="25.95" customHeight="1">
      <c r="B4" s="322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67"/>
      <c r="O4" s="367"/>
      <c r="P4" s="367"/>
      <c r="Q4" s="367"/>
      <c r="R4" s="287"/>
      <c r="S4" s="287"/>
      <c r="T4" s="287"/>
      <c r="U4" s="288"/>
    </row>
    <row r="5" spans="2:21" s="131" customFormat="1" ht="24" customHeight="1">
      <c r="B5" s="322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15"/>
      <c r="O5" s="259"/>
      <c r="P5" s="259"/>
      <c r="Q5" s="259"/>
      <c r="R5" s="316"/>
      <c r="S5" s="316"/>
      <c r="T5" s="316"/>
      <c r="U5" s="317"/>
    </row>
    <row r="6" spans="2:21" s="131" customFormat="1" ht="24" customHeight="1">
      <c r="B6" s="322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257"/>
      <c r="O6" s="257"/>
      <c r="P6" s="257"/>
      <c r="Q6" s="257"/>
      <c r="R6" s="257"/>
      <c r="S6" s="257"/>
      <c r="T6" s="257"/>
      <c r="U6" s="271"/>
    </row>
    <row r="7" spans="2:21" s="122" customFormat="1" ht="18" customHeight="1">
      <c r="B7" s="322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242"/>
      <c r="O7" s="242"/>
      <c r="P7" s="242"/>
      <c r="Q7" s="242"/>
      <c r="R7" s="242"/>
      <c r="S7" s="242"/>
      <c r="T7" s="242"/>
      <c r="U7" s="243"/>
    </row>
    <row r="8" spans="2:21" s="114" customFormat="1" ht="20.100000000000001" customHeight="1">
      <c r="B8" s="322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61"/>
      <c r="O8" s="273"/>
      <c r="P8" s="273"/>
      <c r="Q8" s="273"/>
      <c r="R8" s="273"/>
      <c r="S8" s="273"/>
      <c r="T8" s="273"/>
      <c r="U8" s="362"/>
    </row>
    <row r="9" spans="2:21" s="94" customFormat="1" ht="12.9" customHeight="1">
      <c r="B9" s="322"/>
      <c r="C9" s="323"/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218"/>
      <c r="O9" s="219"/>
      <c r="P9" s="218"/>
      <c r="Q9" s="220"/>
      <c r="R9" s="218"/>
      <c r="S9" s="219"/>
      <c r="T9" s="218"/>
      <c r="U9" s="208"/>
    </row>
    <row r="10" spans="2:21" s="94" customFormat="1" ht="12.9" customHeight="1" thickBot="1">
      <c r="B10" s="324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210"/>
      <c r="O10" s="209"/>
      <c r="P10" s="210"/>
      <c r="Q10" s="209"/>
      <c r="R10" s="210"/>
      <c r="S10" s="209"/>
      <c r="T10" s="210"/>
      <c r="U10" s="211"/>
    </row>
    <row r="11" spans="2:21" s="86" customFormat="1" ht="12" customHeight="1">
      <c r="B11" s="363" t="s">
        <v>192</v>
      </c>
      <c r="C11" s="364"/>
      <c r="D11" s="364"/>
      <c r="E11" s="308"/>
      <c r="F11" s="364" t="s">
        <v>193</v>
      </c>
      <c r="G11" s="364"/>
      <c r="H11" s="364"/>
      <c r="I11" s="364"/>
      <c r="J11" s="365" t="s">
        <v>194</v>
      </c>
      <c r="K11" s="364"/>
      <c r="L11" s="364"/>
      <c r="M11" s="308"/>
      <c r="N11" s="364" t="s">
        <v>195</v>
      </c>
      <c r="O11" s="364"/>
      <c r="P11" s="364"/>
      <c r="Q11" s="308"/>
      <c r="R11" s="364" t="s">
        <v>196</v>
      </c>
      <c r="S11" s="364"/>
      <c r="T11" s="364"/>
      <c r="U11" s="366"/>
    </row>
    <row r="12" spans="2:21" ht="19.95" customHeight="1">
      <c r="B12" s="272" t="s">
        <v>126</v>
      </c>
      <c r="C12" s="273"/>
      <c r="D12" s="273"/>
      <c r="E12" s="274"/>
      <c r="F12" s="275" t="s">
        <v>132</v>
      </c>
      <c r="G12" s="273"/>
      <c r="H12" s="273"/>
      <c r="I12" s="274"/>
      <c r="J12" s="329" t="s">
        <v>265</v>
      </c>
      <c r="K12" s="330"/>
      <c r="L12" s="330"/>
      <c r="M12" s="331"/>
      <c r="N12" s="275" t="s">
        <v>135</v>
      </c>
      <c r="O12" s="273"/>
      <c r="P12" s="273"/>
      <c r="Q12" s="273"/>
      <c r="R12" s="279" t="s">
        <v>89</v>
      </c>
      <c r="S12" s="279"/>
      <c r="T12" s="279"/>
      <c r="U12" s="280"/>
    </row>
    <row r="13" spans="2:21" s="131" customFormat="1" ht="25.95" customHeight="1">
      <c r="B13" s="326" t="s">
        <v>224</v>
      </c>
      <c r="C13" s="287"/>
      <c r="D13" s="287"/>
      <c r="E13" s="287"/>
      <c r="F13" s="298" t="s">
        <v>156</v>
      </c>
      <c r="G13" s="299"/>
      <c r="H13" s="299"/>
      <c r="I13" s="313"/>
      <c r="J13" s="327" t="s">
        <v>98</v>
      </c>
      <c r="K13" s="328"/>
      <c r="L13" s="328"/>
      <c r="M13" s="328"/>
      <c r="N13" s="327" t="s">
        <v>235</v>
      </c>
      <c r="O13" s="328"/>
      <c r="P13" s="328"/>
      <c r="Q13" s="328"/>
      <c r="R13" s="286" t="s">
        <v>226</v>
      </c>
      <c r="S13" s="287"/>
      <c r="T13" s="287"/>
      <c r="U13" s="288"/>
    </row>
    <row r="14" spans="2:21" s="131" customFormat="1" ht="24" customHeight="1">
      <c r="B14" s="399" t="s">
        <v>267</v>
      </c>
      <c r="C14" s="400"/>
      <c r="D14" s="400"/>
      <c r="E14" s="401"/>
      <c r="F14" s="332" t="s">
        <v>176</v>
      </c>
      <c r="G14" s="333"/>
      <c r="H14" s="333"/>
      <c r="I14" s="334"/>
      <c r="J14" s="261" t="s">
        <v>177</v>
      </c>
      <c r="K14" s="262"/>
      <c r="L14" s="262"/>
      <c r="M14" s="262"/>
      <c r="N14" s="294" t="s">
        <v>259</v>
      </c>
      <c r="O14" s="295"/>
      <c r="P14" s="295"/>
      <c r="Q14" s="295"/>
      <c r="R14" s="261" t="s">
        <v>182</v>
      </c>
      <c r="S14" s="262"/>
      <c r="T14" s="262"/>
      <c r="U14" s="263"/>
    </row>
    <row r="15" spans="2:21" s="131" customFormat="1" ht="24" customHeight="1">
      <c r="B15" s="335" t="s">
        <v>139</v>
      </c>
      <c r="C15" s="336"/>
      <c r="D15" s="336"/>
      <c r="E15" s="337"/>
      <c r="F15" s="338" t="s">
        <v>257</v>
      </c>
      <c r="G15" s="339"/>
      <c r="H15" s="339"/>
      <c r="I15" s="340"/>
      <c r="J15" s="258" t="s">
        <v>157</v>
      </c>
      <c r="K15" s="259"/>
      <c r="L15" s="259"/>
      <c r="M15" s="259"/>
      <c r="N15" s="261" t="s">
        <v>236</v>
      </c>
      <c r="O15" s="262"/>
      <c r="P15" s="262"/>
      <c r="Q15" s="262"/>
      <c r="R15" s="337" t="s">
        <v>169</v>
      </c>
      <c r="S15" s="341"/>
      <c r="T15" s="341"/>
      <c r="U15" s="342"/>
    </row>
    <row r="16" spans="2:21" s="122" customFormat="1" ht="18" customHeight="1">
      <c r="B16" s="254" t="s">
        <v>247</v>
      </c>
      <c r="C16" s="242"/>
      <c r="D16" s="242"/>
      <c r="E16" s="255"/>
      <c r="F16" s="241" t="s">
        <v>247</v>
      </c>
      <c r="G16" s="242"/>
      <c r="H16" s="242"/>
      <c r="I16" s="255"/>
      <c r="J16" s="241" t="s">
        <v>247</v>
      </c>
      <c r="K16" s="242"/>
      <c r="L16" s="242"/>
      <c r="M16" s="255"/>
      <c r="N16" s="241" t="s">
        <v>247</v>
      </c>
      <c r="O16" s="242"/>
      <c r="P16" s="242"/>
      <c r="Q16" s="242"/>
      <c r="R16" s="241" t="s">
        <v>247</v>
      </c>
      <c r="S16" s="242"/>
      <c r="T16" s="242"/>
      <c r="U16" s="243"/>
    </row>
    <row r="17" spans="2:21" s="221" customFormat="1" ht="22.2" customHeight="1">
      <c r="B17" s="343" t="s">
        <v>246</v>
      </c>
      <c r="C17" s="293"/>
      <c r="D17" s="293"/>
      <c r="E17" s="229"/>
      <c r="F17" s="293" t="s">
        <v>219</v>
      </c>
      <c r="G17" s="293"/>
      <c r="H17" s="293"/>
      <c r="I17" s="229"/>
      <c r="J17" s="229" t="s">
        <v>163</v>
      </c>
      <c r="K17" s="228"/>
      <c r="L17" s="228"/>
      <c r="M17" s="234"/>
      <c r="N17" s="229" t="s">
        <v>253</v>
      </c>
      <c r="O17" s="228"/>
      <c r="P17" s="228"/>
      <c r="Q17" s="228"/>
      <c r="R17" s="229" t="s">
        <v>165</v>
      </c>
      <c r="S17" s="228"/>
      <c r="T17" s="228"/>
      <c r="U17" s="235"/>
    </row>
    <row r="18" spans="2:21" s="94" customFormat="1" ht="12.9" customHeight="1">
      <c r="B18" s="165" t="s">
        <v>45</v>
      </c>
      <c r="C18" s="166">
        <f>第二週明細!W12</f>
        <v>855.3</v>
      </c>
      <c r="D18" s="167" t="s">
        <v>9</v>
      </c>
      <c r="E18" s="168">
        <f>第二週明細!W8</f>
        <v>26.5</v>
      </c>
      <c r="F18" s="169" t="s">
        <v>45</v>
      </c>
      <c r="G18" s="170">
        <f>第二週明細!W20</f>
        <v>855.4</v>
      </c>
      <c r="H18" s="169" t="s">
        <v>9</v>
      </c>
      <c r="I18" s="171">
        <f>第二週明細!W16</f>
        <v>29</v>
      </c>
      <c r="J18" s="169" t="s">
        <v>45</v>
      </c>
      <c r="K18" s="170">
        <f>第二週明細!W28</f>
        <v>822.2</v>
      </c>
      <c r="L18" s="169" t="s">
        <v>9</v>
      </c>
      <c r="M18" s="179">
        <f>第二週明細!W24</f>
        <v>27</v>
      </c>
      <c r="N18" s="169" t="s">
        <v>45</v>
      </c>
      <c r="O18" s="170">
        <f>第二週明細!W36</f>
        <v>882.6</v>
      </c>
      <c r="P18" s="169" t="s">
        <v>9</v>
      </c>
      <c r="Q18" s="171">
        <f>第二週明細!W32</f>
        <v>29</v>
      </c>
      <c r="R18" s="172" t="s">
        <v>45</v>
      </c>
      <c r="S18" s="170">
        <f>第二週明細!W44</f>
        <v>826.2</v>
      </c>
      <c r="T18" s="169" t="s">
        <v>9</v>
      </c>
      <c r="U18" s="173">
        <f>第二週明細!W40</f>
        <v>27</v>
      </c>
    </row>
    <row r="19" spans="2:21" s="94" customFormat="1" ht="12.9" customHeight="1" thickBot="1">
      <c r="B19" s="174" t="s">
        <v>7</v>
      </c>
      <c r="C19" s="175">
        <f>第二週明細!W6</f>
        <v>123</v>
      </c>
      <c r="D19" s="176" t="s">
        <v>11</v>
      </c>
      <c r="E19" s="175">
        <f>第二週明細!W10</f>
        <v>31.2</v>
      </c>
      <c r="F19" s="176" t="s">
        <v>7</v>
      </c>
      <c r="G19" s="175">
        <f>第二週明細!W14</f>
        <v>115</v>
      </c>
      <c r="H19" s="176" t="s">
        <v>11</v>
      </c>
      <c r="I19" s="177">
        <f>第二週明細!W18</f>
        <v>33.599999999999994</v>
      </c>
      <c r="J19" s="176" t="s">
        <v>7</v>
      </c>
      <c r="K19" s="175">
        <f>第二週明細!W22</f>
        <v>115</v>
      </c>
      <c r="L19" s="176" t="s">
        <v>11</v>
      </c>
      <c r="M19" s="175">
        <f>第二週明細!W26</f>
        <v>29.8</v>
      </c>
      <c r="N19" s="176" t="s">
        <v>7</v>
      </c>
      <c r="O19" s="175">
        <f>第二週明細!W30</f>
        <v>121</v>
      </c>
      <c r="P19" s="176" t="s">
        <v>11</v>
      </c>
      <c r="Q19" s="177">
        <f>第二週明細!W34</f>
        <v>34.4</v>
      </c>
      <c r="R19" s="174" t="s">
        <v>7</v>
      </c>
      <c r="S19" s="175">
        <f>第二週明細!W38</f>
        <v>115</v>
      </c>
      <c r="T19" s="176" t="s">
        <v>11</v>
      </c>
      <c r="U19" s="178">
        <f>第二週明細!W42</f>
        <v>30.8</v>
      </c>
    </row>
    <row r="20" spans="2:21" s="86" customFormat="1" ht="12" customHeight="1">
      <c r="B20" s="357" t="s">
        <v>197</v>
      </c>
      <c r="C20" s="266"/>
      <c r="D20" s="266"/>
      <c r="E20" s="267"/>
      <c r="F20" s="266" t="s">
        <v>198</v>
      </c>
      <c r="G20" s="266"/>
      <c r="H20" s="266"/>
      <c r="I20" s="266"/>
      <c r="J20" s="266" t="s">
        <v>199</v>
      </c>
      <c r="K20" s="266"/>
      <c r="L20" s="266"/>
      <c r="M20" s="266"/>
      <c r="N20" s="308" t="s">
        <v>200</v>
      </c>
      <c r="O20" s="309"/>
      <c r="P20" s="309"/>
      <c r="Q20" s="309"/>
      <c r="R20" s="308" t="s">
        <v>201</v>
      </c>
      <c r="S20" s="309"/>
      <c r="T20" s="309"/>
      <c r="U20" s="310"/>
    </row>
    <row r="21" spans="2:21" ht="19.95" customHeight="1">
      <c r="B21" s="272" t="s">
        <v>126</v>
      </c>
      <c r="C21" s="273"/>
      <c r="D21" s="273"/>
      <c r="E21" s="274"/>
      <c r="F21" s="275" t="s">
        <v>233</v>
      </c>
      <c r="G21" s="273"/>
      <c r="H21" s="273"/>
      <c r="I21" s="274"/>
      <c r="J21" s="276" t="s">
        <v>89</v>
      </c>
      <c r="K21" s="277"/>
      <c r="L21" s="277"/>
      <c r="M21" s="278"/>
      <c r="N21" s="275" t="s">
        <v>135</v>
      </c>
      <c r="O21" s="273"/>
      <c r="P21" s="273"/>
      <c r="Q21" s="273"/>
      <c r="R21" s="279" t="s">
        <v>89</v>
      </c>
      <c r="S21" s="279"/>
      <c r="T21" s="279"/>
      <c r="U21" s="280"/>
    </row>
    <row r="22" spans="2:21" s="131" customFormat="1" ht="25.95" customHeight="1">
      <c r="B22" s="311" t="s">
        <v>262</v>
      </c>
      <c r="C22" s="312"/>
      <c r="D22" s="312"/>
      <c r="E22" s="312"/>
      <c r="F22" s="298" t="s">
        <v>229</v>
      </c>
      <c r="G22" s="299"/>
      <c r="H22" s="299"/>
      <c r="I22" s="313"/>
      <c r="J22" s="230" t="s">
        <v>228</v>
      </c>
      <c r="K22" s="231"/>
      <c r="L22" s="231"/>
      <c r="M22" s="314"/>
      <c r="N22" s="305" t="s">
        <v>158</v>
      </c>
      <c r="O22" s="306"/>
      <c r="P22" s="306"/>
      <c r="Q22" s="306"/>
      <c r="R22" s="286" t="s">
        <v>168</v>
      </c>
      <c r="S22" s="287"/>
      <c r="T22" s="287"/>
      <c r="U22" s="288"/>
    </row>
    <row r="23" spans="2:21" s="131" customFormat="1" ht="24" customHeight="1">
      <c r="B23" s="256" t="s">
        <v>181</v>
      </c>
      <c r="C23" s="257"/>
      <c r="D23" s="257"/>
      <c r="E23" s="257"/>
      <c r="F23" s="294" t="s">
        <v>260</v>
      </c>
      <c r="G23" s="295"/>
      <c r="H23" s="295"/>
      <c r="I23" s="296"/>
      <c r="J23" s="260" t="s">
        <v>172</v>
      </c>
      <c r="K23" s="257"/>
      <c r="L23" s="257"/>
      <c r="M23" s="297"/>
      <c r="N23" s="402" t="s">
        <v>268</v>
      </c>
      <c r="O23" s="403"/>
      <c r="P23" s="403"/>
      <c r="Q23" s="403"/>
      <c r="R23" s="298" t="s">
        <v>159</v>
      </c>
      <c r="S23" s="299"/>
      <c r="T23" s="299"/>
      <c r="U23" s="300"/>
    </row>
    <row r="24" spans="2:21" s="131" customFormat="1" ht="24" customHeight="1">
      <c r="B24" s="301" t="s">
        <v>240</v>
      </c>
      <c r="C24" s="262"/>
      <c r="D24" s="262"/>
      <c r="E24" s="262"/>
      <c r="F24" s="261" t="s">
        <v>227</v>
      </c>
      <c r="G24" s="262"/>
      <c r="H24" s="262"/>
      <c r="I24" s="302"/>
      <c r="J24" s="303" t="s">
        <v>180</v>
      </c>
      <c r="K24" s="304"/>
      <c r="L24" s="304"/>
      <c r="M24" s="304"/>
      <c r="N24" s="230" t="s">
        <v>171</v>
      </c>
      <c r="O24" s="232"/>
      <c r="P24" s="232"/>
      <c r="Q24" s="232"/>
      <c r="R24" s="305" t="s">
        <v>170</v>
      </c>
      <c r="S24" s="306"/>
      <c r="T24" s="306"/>
      <c r="U24" s="307"/>
    </row>
    <row r="25" spans="2:21" s="122" customFormat="1" ht="18" customHeight="1">
      <c r="B25" s="254" t="s">
        <v>247</v>
      </c>
      <c r="C25" s="242"/>
      <c r="D25" s="242"/>
      <c r="E25" s="255"/>
      <c r="F25" s="241" t="s">
        <v>247</v>
      </c>
      <c r="G25" s="242"/>
      <c r="H25" s="242"/>
      <c r="I25" s="255"/>
      <c r="J25" s="241" t="s">
        <v>247</v>
      </c>
      <c r="K25" s="242"/>
      <c r="L25" s="242"/>
      <c r="M25" s="255"/>
      <c r="N25" s="241" t="s">
        <v>247</v>
      </c>
      <c r="O25" s="242"/>
      <c r="P25" s="242"/>
      <c r="Q25" s="242"/>
      <c r="R25" s="241" t="s">
        <v>247</v>
      </c>
      <c r="S25" s="242"/>
      <c r="T25" s="242"/>
      <c r="U25" s="243"/>
    </row>
    <row r="26" spans="2:21" s="221" customFormat="1" ht="22.2" customHeight="1">
      <c r="B26" s="289" t="s">
        <v>166</v>
      </c>
      <c r="C26" s="290"/>
      <c r="D26" s="290"/>
      <c r="E26" s="290"/>
      <c r="F26" s="291" t="s">
        <v>217</v>
      </c>
      <c r="G26" s="290"/>
      <c r="H26" s="290"/>
      <c r="I26" s="292"/>
      <c r="J26" s="293" t="s">
        <v>218</v>
      </c>
      <c r="K26" s="293"/>
      <c r="L26" s="293"/>
      <c r="M26" s="293"/>
      <c r="N26" s="229" t="s">
        <v>254</v>
      </c>
      <c r="O26" s="228"/>
      <c r="P26" s="228"/>
      <c r="Q26" s="228"/>
      <c r="R26" s="229" t="s">
        <v>164</v>
      </c>
      <c r="S26" s="228"/>
      <c r="T26" s="228"/>
      <c r="U26" s="235"/>
    </row>
    <row r="27" spans="2:21" s="94" customFormat="1" ht="12.9" customHeight="1">
      <c r="B27" s="172" t="s">
        <v>69</v>
      </c>
      <c r="C27" s="170">
        <f>第三週明細!W12</f>
        <v>865</v>
      </c>
      <c r="D27" s="169" t="s">
        <v>9</v>
      </c>
      <c r="E27" s="171">
        <f>第三週明細!W8</f>
        <v>29</v>
      </c>
      <c r="F27" s="169" t="s">
        <v>69</v>
      </c>
      <c r="G27" s="170">
        <f>第三週明細!W20</f>
        <v>896.7</v>
      </c>
      <c r="H27" s="169" t="s">
        <v>9</v>
      </c>
      <c r="I27" s="179">
        <f>第三週明細!W16</f>
        <v>29.5</v>
      </c>
      <c r="J27" s="169" t="s">
        <v>69</v>
      </c>
      <c r="K27" s="170">
        <f>第三週明細!W28</f>
        <v>847.1</v>
      </c>
      <c r="L27" s="169" t="s">
        <v>9</v>
      </c>
      <c r="M27" s="179">
        <f>第三週明細!W24</f>
        <v>27.5</v>
      </c>
      <c r="N27" s="169"/>
      <c r="O27" s="170">
        <f>第三週明細!W36</f>
        <v>858.2</v>
      </c>
      <c r="P27" s="169" t="s">
        <v>9</v>
      </c>
      <c r="Q27" s="171">
        <f>第三週明細!W32</f>
        <v>27</v>
      </c>
      <c r="R27" s="169" t="s">
        <v>70</v>
      </c>
      <c r="S27" s="170">
        <f>第三週明細!W44</f>
        <v>840.7</v>
      </c>
      <c r="T27" s="169" t="s">
        <v>9</v>
      </c>
      <c r="U27" s="173">
        <f>第三週明細!W40</f>
        <v>27.5</v>
      </c>
    </row>
    <row r="28" spans="2:21" s="94" customFormat="1" ht="12.9" customHeight="1" thickBot="1">
      <c r="B28" s="180" t="s">
        <v>7</v>
      </c>
      <c r="C28" s="181">
        <f>第三週明細!W6</f>
        <v>117</v>
      </c>
      <c r="D28" s="182" t="s">
        <v>11</v>
      </c>
      <c r="E28" s="183">
        <f>第三週明細!W10</f>
        <v>34</v>
      </c>
      <c r="F28" s="182" t="s">
        <v>7</v>
      </c>
      <c r="G28" s="181">
        <f>第三週明細!W14</f>
        <v>122.5</v>
      </c>
      <c r="H28" s="182" t="s">
        <v>71</v>
      </c>
      <c r="I28" s="181">
        <f>第三週明細!W18</f>
        <v>35.299999999999997</v>
      </c>
      <c r="J28" s="182" t="s">
        <v>7</v>
      </c>
      <c r="K28" s="181">
        <f>第三週明細!W22</f>
        <v>118</v>
      </c>
      <c r="L28" s="182" t="s">
        <v>11</v>
      </c>
      <c r="M28" s="181">
        <f>第三週明細!W26</f>
        <v>31.9</v>
      </c>
      <c r="N28" s="182" t="s">
        <v>7</v>
      </c>
      <c r="O28" s="181">
        <f>第三週明細!W30</f>
        <v>122</v>
      </c>
      <c r="P28" s="182" t="s">
        <v>11</v>
      </c>
      <c r="Q28" s="183">
        <f>第三週明細!W34</f>
        <v>31.8</v>
      </c>
      <c r="R28" s="182" t="s">
        <v>7</v>
      </c>
      <c r="S28" s="181">
        <f>第三週明細!W38</f>
        <v>116.5</v>
      </c>
      <c r="T28" s="182" t="s">
        <v>11</v>
      </c>
      <c r="U28" s="184">
        <f>第三週明細!W42</f>
        <v>31.8</v>
      </c>
    </row>
    <row r="29" spans="2:21" s="86" customFormat="1" ht="12" customHeight="1">
      <c r="B29" s="264" t="s">
        <v>202</v>
      </c>
      <c r="C29" s="265"/>
      <c r="D29" s="265"/>
      <c r="E29" s="265"/>
      <c r="F29" s="266" t="s">
        <v>203</v>
      </c>
      <c r="G29" s="266"/>
      <c r="H29" s="266"/>
      <c r="I29" s="266"/>
      <c r="J29" s="266" t="s">
        <v>204</v>
      </c>
      <c r="K29" s="266"/>
      <c r="L29" s="266"/>
      <c r="M29" s="266"/>
      <c r="N29" s="267" t="s">
        <v>205</v>
      </c>
      <c r="O29" s="265"/>
      <c r="P29" s="265"/>
      <c r="Q29" s="265"/>
      <c r="R29" s="267" t="s">
        <v>206</v>
      </c>
      <c r="S29" s="265"/>
      <c r="T29" s="265"/>
      <c r="U29" s="268"/>
    </row>
    <row r="30" spans="2:21" ht="19.95" customHeight="1">
      <c r="B30" s="272" t="s">
        <v>126</v>
      </c>
      <c r="C30" s="273"/>
      <c r="D30" s="273"/>
      <c r="E30" s="274"/>
      <c r="F30" s="275" t="s">
        <v>132</v>
      </c>
      <c r="G30" s="273"/>
      <c r="H30" s="273"/>
      <c r="I30" s="274"/>
      <c r="J30" s="276" t="s">
        <v>133</v>
      </c>
      <c r="K30" s="277"/>
      <c r="L30" s="277"/>
      <c r="M30" s="278"/>
      <c r="N30" s="275" t="s">
        <v>135</v>
      </c>
      <c r="O30" s="273"/>
      <c r="P30" s="273"/>
      <c r="Q30" s="273"/>
      <c r="R30" s="279" t="s">
        <v>89</v>
      </c>
      <c r="S30" s="279"/>
      <c r="T30" s="279"/>
      <c r="U30" s="280"/>
    </row>
    <row r="31" spans="2:21" s="131" customFormat="1" ht="25.95" customHeight="1">
      <c r="B31" s="281" t="s">
        <v>173</v>
      </c>
      <c r="C31" s="259"/>
      <c r="D31" s="259"/>
      <c r="E31" s="259"/>
      <c r="F31" s="230" t="s">
        <v>175</v>
      </c>
      <c r="G31" s="231"/>
      <c r="H31" s="231"/>
      <c r="I31" s="231"/>
      <c r="J31" s="282" t="s">
        <v>260</v>
      </c>
      <c r="K31" s="283"/>
      <c r="L31" s="283"/>
      <c r="M31" s="283"/>
      <c r="N31" s="284" t="s">
        <v>99</v>
      </c>
      <c r="O31" s="285"/>
      <c r="P31" s="285"/>
      <c r="Q31" s="285"/>
      <c r="R31" s="286" t="s">
        <v>178</v>
      </c>
      <c r="S31" s="287"/>
      <c r="T31" s="287"/>
      <c r="U31" s="288"/>
    </row>
    <row r="32" spans="2:21" s="131" customFormat="1" ht="24" customHeight="1">
      <c r="B32" s="269" t="s">
        <v>259</v>
      </c>
      <c r="C32" s="270"/>
      <c r="D32" s="270"/>
      <c r="E32" s="270"/>
      <c r="F32" s="260" t="s">
        <v>225</v>
      </c>
      <c r="G32" s="257"/>
      <c r="H32" s="257"/>
      <c r="I32" s="257"/>
      <c r="J32" s="261" t="s">
        <v>242</v>
      </c>
      <c r="K32" s="262"/>
      <c r="L32" s="262"/>
      <c r="M32" s="262"/>
      <c r="N32" s="258" t="s">
        <v>230</v>
      </c>
      <c r="O32" s="259"/>
      <c r="P32" s="259"/>
      <c r="Q32" s="259"/>
      <c r="R32" s="260" t="s">
        <v>179</v>
      </c>
      <c r="S32" s="257"/>
      <c r="T32" s="257"/>
      <c r="U32" s="271"/>
    </row>
    <row r="33" spans="2:21" s="131" customFormat="1" ht="24" customHeight="1">
      <c r="B33" s="256" t="s">
        <v>174</v>
      </c>
      <c r="C33" s="257"/>
      <c r="D33" s="257"/>
      <c r="E33" s="257"/>
      <c r="F33" s="258" t="s">
        <v>182</v>
      </c>
      <c r="G33" s="259"/>
      <c r="H33" s="259"/>
      <c r="I33" s="259"/>
      <c r="J33" s="260" t="s">
        <v>243</v>
      </c>
      <c r="K33" s="257"/>
      <c r="L33" s="257"/>
      <c r="M33" s="257"/>
      <c r="N33" s="260" t="s">
        <v>183</v>
      </c>
      <c r="O33" s="257"/>
      <c r="P33" s="257"/>
      <c r="Q33" s="257"/>
      <c r="R33" s="261" t="s">
        <v>177</v>
      </c>
      <c r="S33" s="262"/>
      <c r="T33" s="262"/>
      <c r="U33" s="263"/>
    </row>
    <row r="34" spans="2:21" s="122" customFormat="1" ht="18" customHeight="1">
      <c r="B34" s="254" t="s">
        <v>247</v>
      </c>
      <c r="C34" s="242"/>
      <c r="D34" s="242"/>
      <c r="E34" s="255"/>
      <c r="F34" s="241" t="s">
        <v>247</v>
      </c>
      <c r="G34" s="242"/>
      <c r="H34" s="242"/>
      <c r="I34" s="255"/>
      <c r="J34" s="241" t="s">
        <v>247</v>
      </c>
      <c r="K34" s="242"/>
      <c r="L34" s="242"/>
      <c r="M34" s="255"/>
      <c r="N34" s="241" t="s">
        <v>247</v>
      </c>
      <c r="O34" s="242"/>
      <c r="P34" s="242"/>
      <c r="Q34" s="242"/>
      <c r="R34" s="241" t="s">
        <v>247</v>
      </c>
      <c r="S34" s="242"/>
      <c r="T34" s="242"/>
      <c r="U34" s="243"/>
    </row>
    <row r="35" spans="2:21" s="221" customFormat="1" ht="22.2" customHeight="1">
      <c r="B35" s="227" t="s">
        <v>214</v>
      </c>
      <c r="C35" s="228"/>
      <c r="D35" s="228"/>
      <c r="E35" s="228"/>
      <c r="F35" s="229" t="s">
        <v>215</v>
      </c>
      <c r="G35" s="228"/>
      <c r="H35" s="228"/>
      <c r="I35" s="228"/>
      <c r="J35" s="229" t="s">
        <v>165</v>
      </c>
      <c r="K35" s="228"/>
      <c r="L35" s="228"/>
      <c r="M35" s="228"/>
      <c r="N35" s="229" t="s">
        <v>255</v>
      </c>
      <c r="O35" s="228"/>
      <c r="P35" s="228"/>
      <c r="Q35" s="234"/>
      <c r="R35" s="229" t="s">
        <v>216</v>
      </c>
      <c r="S35" s="228"/>
      <c r="T35" s="228"/>
      <c r="U35" s="235"/>
    </row>
    <row r="36" spans="2:21" s="94" customFormat="1" ht="12.9" customHeight="1">
      <c r="B36" s="185" t="s">
        <v>68</v>
      </c>
      <c r="C36" s="170">
        <f>'第四週明細 '!W12</f>
        <v>867.5</v>
      </c>
      <c r="D36" s="186" t="s">
        <v>72</v>
      </c>
      <c r="E36" s="171">
        <f>'第四週明細 '!W8</f>
        <v>29.5</v>
      </c>
      <c r="F36" s="169" t="s">
        <v>73</v>
      </c>
      <c r="G36" s="170">
        <f>'第四週明細 '!W20</f>
        <v>838.3</v>
      </c>
      <c r="H36" s="169" t="s">
        <v>9</v>
      </c>
      <c r="I36" s="171">
        <f>'第四週明細 '!W16</f>
        <v>27.5</v>
      </c>
      <c r="J36" s="169" t="s">
        <v>73</v>
      </c>
      <c r="K36" s="170">
        <f>'第四週明細 '!W28</f>
        <v>855.4</v>
      </c>
      <c r="L36" s="169" t="s">
        <v>9</v>
      </c>
      <c r="M36" s="171">
        <f>'第四週明細 '!W24</f>
        <v>29</v>
      </c>
      <c r="N36" s="169" t="s">
        <v>68</v>
      </c>
      <c r="O36" s="170">
        <f>'第四週明細 '!W36</f>
        <v>846.1</v>
      </c>
      <c r="P36" s="169" t="s">
        <v>9</v>
      </c>
      <c r="Q36" s="179">
        <f>'第四週明細 '!W32</f>
        <v>26.5</v>
      </c>
      <c r="R36" s="169" t="s">
        <v>45</v>
      </c>
      <c r="S36" s="170">
        <f>'第四週明細 '!W44</f>
        <v>821.3</v>
      </c>
      <c r="T36" s="169" t="s">
        <v>9</v>
      </c>
      <c r="U36" s="173">
        <f>'第四週明細 '!W40</f>
        <v>26.5</v>
      </c>
    </row>
    <row r="37" spans="2:21" s="94" customFormat="1" ht="12.9" customHeight="1" thickBot="1">
      <c r="B37" s="189" t="s">
        <v>74</v>
      </c>
      <c r="C37" s="175">
        <f>'第四週明細 '!W6</f>
        <v>116</v>
      </c>
      <c r="D37" s="190" t="s">
        <v>75</v>
      </c>
      <c r="E37" s="177">
        <f>'第四週明細 '!W10</f>
        <v>34.5</v>
      </c>
      <c r="F37" s="176" t="s">
        <v>7</v>
      </c>
      <c r="G37" s="175">
        <f>'第四週明細 '!W14</f>
        <v>116</v>
      </c>
      <c r="H37" s="176" t="s">
        <v>11</v>
      </c>
      <c r="I37" s="177">
        <f>'第四週明細 '!W18</f>
        <v>31.7</v>
      </c>
      <c r="J37" s="176" t="s">
        <v>7</v>
      </c>
      <c r="K37" s="175">
        <f>'第四週明細 '!W22</f>
        <v>115</v>
      </c>
      <c r="L37" s="176" t="s">
        <v>11</v>
      </c>
      <c r="M37" s="177">
        <f>'第四週明細 '!W26</f>
        <v>33.599999999999994</v>
      </c>
      <c r="N37" s="176" t="s">
        <v>7</v>
      </c>
      <c r="O37" s="175">
        <f>'第四週明細 '!W30</f>
        <v>121</v>
      </c>
      <c r="P37" s="176" t="s">
        <v>11</v>
      </c>
      <c r="Q37" s="175">
        <f>'第四週明細 '!W34</f>
        <v>30.9</v>
      </c>
      <c r="R37" s="176" t="s">
        <v>7</v>
      </c>
      <c r="S37" s="175">
        <f>'第四週明細 '!W38</f>
        <v>115.5</v>
      </c>
      <c r="T37" s="176" t="s">
        <v>11</v>
      </c>
      <c r="U37" s="178">
        <f>'第四週明細 '!W42</f>
        <v>30.2</v>
      </c>
    </row>
    <row r="38" spans="2:21" s="86" customFormat="1" ht="12" customHeight="1">
      <c r="B38" s="264" t="s">
        <v>207</v>
      </c>
      <c r="C38" s="265"/>
      <c r="D38" s="265"/>
      <c r="E38" s="360"/>
      <c r="F38" s="267" t="s">
        <v>208</v>
      </c>
      <c r="G38" s="265"/>
      <c r="H38" s="265"/>
      <c r="I38" s="360"/>
      <c r="J38" s="266" t="s">
        <v>209</v>
      </c>
      <c r="K38" s="266"/>
      <c r="L38" s="266"/>
      <c r="M38" s="267"/>
      <c r="N38" s="266" t="s">
        <v>210</v>
      </c>
      <c r="O38" s="266"/>
      <c r="P38" s="266"/>
      <c r="Q38" s="267"/>
      <c r="R38" s="266" t="s">
        <v>211</v>
      </c>
      <c r="S38" s="266"/>
      <c r="T38" s="266"/>
      <c r="U38" s="346"/>
    </row>
    <row r="39" spans="2:21" ht="19.95" customHeight="1">
      <c r="B39" s="272" t="s">
        <v>89</v>
      </c>
      <c r="C39" s="273"/>
      <c r="D39" s="273"/>
      <c r="E39" s="274"/>
      <c r="F39" s="275" t="s">
        <v>233</v>
      </c>
      <c r="G39" s="273"/>
      <c r="H39" s="273"/>
      <c r="I39" s="274"/>
      <c r="J39" s="273" t="s">
        <v>89</v>
      </c>
      <c r="K39" s="273"/>
      <c r="L39" s="273"/>
      <c r="M39" s="273"/>
      <c r="N39" s="353" t="s">
        <v>135</v>
      </c>
      <c r="O39" s="353"/>
      <c r="P39" s="353"/>
      <c r="Q39" s="353"/>
      <c r="R39" s="354" t="s">
        <v>89</v>
      </c>
      <c r="S39" s="355"/>
      <c r="T39" s="355"/>
      <c r="U39" s="356"/>
    </row>
    <row r="40" spans="2:21" s="95" customFormat="1" ht="25.95" customHeight="1">
      <c r="B40" s="351" t="s">
        <v>168</v>
      </c>
      <c r="C40" s="352"/>
      <c r="D40" s="352"/>
      <c r="E40" s="352"/>
      <c r="F40" s="230" t="s">
        <v>115</v>
      </c>
      <c r="G40" s="232"/>
      <c r="H40" s="232"/>
      <c r="I40" s="233"/>
      <c r="J40" s="404" t="s">
        <v>270</v>
      </c>
      <c r="K40" s="405"/>
      <c r="L40" s="405"/>
      <c r="M40" s="405"/>
      <c r="N40" s="244" t="s">
        <v>160</v>
      </c>
      <c r="O40" s="245"/>
      <c r="P40" s="245"/>
      <c r="Q40" s="246"/>
      <c r="R40" s="247" t="s">
        <v>221</v>
      </c>
      <c r="S40" s="248"/>
      <c r="T40" s="248"/>
      <c r="U40" s="249"/>
    </row>
    <row r="41" spans="2:21" s="95" customFormat="1" ht="24" customHeight="1">
      <c r="B41" s="347" t="s">
        <v>231</v>
      </c>
      <c r="C41" s="348"/>
      <c r="D41" s="348"/>
      <c r="E41" s="348"/>
      <c r="F41" s="349" t="s">
        <v>154</v>
      </c>
      <c r="G41" s="259"/>
      <c r="H41" s="259"/>
      <c r="I41" s="350"/>
      <c r="J41" s="294" t="s">
        <v>260</v>
      </c>
      <c r="K41" s="295"/>
      <c r="L41" s="295"/>
      <c r="M41" s="295"/>
      <c r="N41" s="250" t="s">
        <v>161</v>
      </c>
      <c r="O41" s="245"/>
      <c r="P41" s="245"/>
      <c r="Q41" s="245"/>
      <c r="R41" s="251" t="s">
        <v>222</v>
      </c>
      <c r="S41" s="252"/>
      <c r="T41" s="252"/>
      <c r="U41" s="253"/>
    </row>
    <row r="42" spans="2:21" s="95" customFormat="1" ht="23.4" customHeight="1">
      <c r="B42" s="344" t="s">
        <v>162</v>
      </c>
      <c r="C42" s="345"/>
      <c r="D42" s="345"/>
      <c r="E42" s="345"/>
      <c r="F42" s="260" t="s">
        <v>127</v>
      </c>
      <c r="G42" s="257"/>
      <c r="H42" s="257"/>
      <c r="I42" s="297"/>
      <c r="J42" s="260" t="s">
        <v>180</v>
      </c>
      <c r="K42" s="257"/>
      <c r="L42" s="257"/>
      <c r="M42" s="257"/>
      <c r="N42" s="236" t="s">
        <v>257</v>
      </c>
      <c r="O42" s="237"/>
      <c r="P42" s="237"/>
      <c r="Q42" s="237"/>
      <c r="R42" s="238" t="s">
        <v>232</v>
      </c>
      <c r="S42" s="239"/>
      <c r="T42" s="239"/>
      <c r="U42" s="240"/>
    </row>
    <row r="43" spans="2:21" s="122" customFormat="1" ht="18" customHeight="1">
      <c r="B43" s="254" t="s">
        <v>247</v>
      </c>
      <c r="C43" s="242"/>
      <c r="D43" s="242"/>
      <c r="E43" s="255"/>
      <c r="F43" s="241" t="s">
        <v>247</v>
      </c>
      <c r="G43" s="242"/>
      <c r="H43" s="242"/>
      <c r="I43" s="255"/>
      <c r="J43" s="241" t="s">
        <v>247</v>
      </c>
      <c r="K43" s="242"/>
      <c r="L43" s="242"/>
      <c r="M43" s="255"/>
      <c r="N43" s="241" t="s">
        <v>247</v>
      </c>
      <c r="O43" s="242"/>
      <c r="P43" s="242"/>
      <c r="Q43" s="242"/>
      <c r="R43" s="241" t="s">
        <v>247</v>
      </c>
      <c r="S43" s="242"/>
      <c r="T43" s="242"/>
      <c r="U43" s="243"/>
    </row>
    <row r="44" spans="2:21" s="221" customFormat="1" ht="22.2" customHeight="1">
      <c r="B44" s="227" t="s">
        <v>212</v>
      </c>
      <c r="C44" s="228"/>
      <c r="D44" s="228"/>
      <c r="E44" s="228"/>
      <c r="F44" s="229" t="s">
        <v>220</v>
      </c>
      <c r="G44" s="228"/>
      <c r="H44" s="228"/>
      <c r="I44" s="234"/>
      <c r="J44" s="229" t="s">
        <v>213</v>
      </c>
      <c r="K44" s="228"/>
      <c r="L44" s="228"/>
      <c r="M44" s="228"/>
      <c r="N44" s="229" t="s">
        <v>256</v>
      </c>
      <c r="O44" s="228"/>
      <c r="P44" s="228"/>
      <c r="Q44" s="228"/>
      <c r="R44" s="229" t="s">
        <v>114</v>
      </c>
      <c r="S44" s="228"/>
      <c r="T44" s="228"/>
      <c r="U44" s="235"/>
    </row>
    <row r="45" spans="2:21" s="94" customFormat="1" ht="12.9" customHeight="1">
      <c r="B45" s="172" t="s">
        <v>45</v>
      </c>
      <c r="C45" s="170">
        <f>'第五週明細 '!W12</f>
        <v>853.9</v>
      </c>
      <c r="D45" s="169" t="s">
        <v>9</v>
      </c>
      <c r="E45" s="171">
        <f>'第五週明細 '!W8</f>
        <v>27.5</v>
      </c>
      <c r="F45" s="169" t="s">
        <v>45</v>
      </c>
      <c r="G45" s="170">
        <f>'第五週明細 '!W20</f>
        <v>835.9</v>
      </c>
      <c r="H45" s="169" t="s">
        <v>9</v>
      </c>
      <c r="I45" s="179">
        <f>'第五週明細 '!W16</f>
        <v>27.5</v>
      </c>
      <c r="J45" s="187" t="s">
        <v>45</v>
      </c>
      <c r="K45" s="170">
        <f>'第五週明細 '!W28</f>
        <v>860.2</v>
      </c>
      <c r="L45" s="169" t="s">
        <v>9</v>
      </c>
      <c r="M45" s="171">
        <f>'第五週明細 '!W24</f>
        <v>29</v>
      </c>
      <c r="N45" s="169" t="s">
        <v>45</v>
      </c>
      <c r="O45" s="170">
        <f>'第五週明細 '!W36</f>
        <v>885</v>
      </c>
      <c r="P45" s="169" t="s">
        <v>9</v>
      </c>
      <c r="Q45" s="171">
        <f>'第五週明細 '!W32</f>
        <v>29</v>
      </c>
      <c r="R45" s="169" t="s">
        <v>45</v>
      </c>
      <c r="S45" s="170">
        <f>'第五週明細 '!W44</f>
        <v>831</v>
      </c>
      <c r="T45" s="169" t="s">
        <v>9</v>
      </c>
      <c r="U45" s="173">
        <f>'第五週明細 '!W40</f>
        <v>27</v>
      </c>
    </row>
    <row r="46" spans="2:21" s="94" customFormat="1" ht="12.9" customHeight="1" thickBot="1">
      <c r="B46" s="174" t="s">
        <v>7</v>
      </c>
      <c r="C46" s="175">
        <f>'第五週明細 '!W6</f>
        <v>119.5</v>
      </c>
      <c r="D46" s="176" t="s">
        <v>11</v>
      </c>
      <c r="E46" s="177">
        <f>'第五週明細 '!W10</f>
        <v>32.1</v>
      </c>
      <c r="F46" s="176" t="s">
        <v>7</v>
      </c>
      <c r="G46" s="175">
        <f>'第五週明細 '!W14</f>
        <v>115.5</v>
      </c>
      <c r="H46" s="176" t="s">
        <v>11</v>
      </c>
      <c r="I46" s="175">
        <f>'第五週明細 '!W18</f>
        <v>31.6</v>
      </c>
      <c r="J46" s="188" t="s">
        <v>7</v>
      </c>
      <c r="K46" s="175">
        <f>'第五週明細 '!W22</f>
        <v>116</v>
      </c>
      <c r="L46" s="176" t="s">
        <v>11</v>
      </c>
      <c r="M46" s="177">
        <f>'第五週明細 '!W26</f>
        <v>33.799999999999997</v>
      </c>
      <c r="N46" s="176" t="s">
        <v>7</v>
      </c>
      <c r="O46" s="175">
        <f>'第五週明細 '!W30</f>
        <v>121.5</v>
      </c>
      <c r="P46" s="176" t="s">
        <v>11</v>
      </c>
      <c r="Q46" s="177">
        <f>'第五週明細 '!W34</f>
        <v>34.5</v>
      </c>
      <c r="R46" s="176" t="s">
        <v>7</v>
      </c>
      <c r="S46" s="175">
        <f>'第五週明細 '!W38</f>
        <v>116</v>
      </c>
      <c r="T46" s="176" t="s">
        <v>11</v>
      </c>
      <c r="U46" s="178">
        <f>'第五週明細 '!W42</f>
        <v>31</v>
      </c>
    </row>
  </sheetData>
  <mergeCells count="158">
    <mergeCell ref="R6:U6"/>
    <mergeCell ref="N7:Q7"/>
    <mergeCell ref="B1:F1"/>
    <mergeCell ref="J1:M1"/>
    <mergeCell ref="N1:P1"/>
    <mergeCell ref="B38:E38"/>
    <mergeCell ref="F38:I38"/>
    <mergeCell ref="J38:M38"/>
    <mergeCell ref="N38:Q38"/>
    <mergeCell ref="N6:Q6"/>
    <mergeCell ref="R7:U7"/>
    <mergeCell ref="N8:Q8"/>
    <mergeCell ref="R8:U8"/>
    <mergeCell ref="B11:E11"/>
    <mergeCell ref="F11:I11"/>
    <mergeCell ref="J11:M11"/>
    <mergeCell ref="N11:Q11"/>
    <mergeCell ref="R11:U11"/>
    <mergeCell ref="B12:E12"/>
    <mergeCell ref="N13:Q13"/>
    <mergeCell ref="R13:U13"/>
    <mergeCell ref="F12:I12"/>
    <mergeCell ref="N4:Q4"/>
    <mergeCell ref="R4:U4"/>
    <mergeCell ref="R15:U15"/>
    <mergeCell ref="B16:E16"/>
    <mergeCell ref="F16:I16"/>
    <mergeCell ref="J16:M16"/>
    <mergeCell ref="B17:E17"/>
    <mergeCell ref="F17:I17"/>
    <mergeCell ref="B42:E42"/>
    <mergeCell ref="F42:I42"/>
    <mergeCell ref="J42:M42"/>
    <mergeCell ref="R38:U38"/>
    <mergeCell ref="B39:E39"/>
    <mergeCell ref="F39:I39"/>
    <mergeCell ref="J39:M39"/>
    <mergeCell ref="B41:E41"/>
    <mergeCell ref="F41:I41"/>
    <mergeCell ref="J41:M41"/>
    <mergeCell ref="B40:E40"/>
    <mergeCell ref="N39:Q39"/>
    <mergeCell ref="R39:U39"/>
    <mergeCell ref="J17:M17"/>
    <mergeCell ref="N17:Q17"/>
    <mergeCell ref="R17:U17"/>
    <mergeCell ref="B20:E20"/>
    <mergeCell ref="F20:I20"/>
    <mergeCell ref="N5:Q5"/>
    <mergeCell ref="R5:U5"/>
    <mergeCell ref="N2:Q2"/>
    <mergeCell ref="R2:U2"/>
    <mergeCell ref="N3:Q3"/>
    <mergeCell ref="R3:U3"/>
    <mergeCell ref="B2:M10"/>
    <mergeCell ref="N16:Q16"/>
    <mergeCell ref="R16:U16"/>
    <mergeCell ref="N12:Q12"/>
    <mergeCell ref="R12:U12"/>
    <mergeCell ref="B13:E13"/>
    <mergeCell ref="F13:I13"/>
    <mergeCell ref="J13:M13"/>
    <mergeCell ref="J12:M12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J20:M20"/>
    <mergeCell ref="N20:Q20"/>
    <mergeCell ref="R20:U20"/>
    <mergeCell ref="B21:E21"/>
    <mergeCell ref="F21:I21"/>
    <mergeCell ref="J21:M21"/>
    <mergeCell ref="N21:Q21"/>
    <mergeCell ref="R21:U21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9:E29"/>
    <mergeCell ref="F29:I29"/>
    <mergeCell ref="J29:M29"/>
    <mergeCell ref="N29:Q29"/>
    <mergeCell ref="R29:U29"/>
    <mergeCell ref="B32:E32"/>
    <mergeCell ref="F32:I32"/>
    <mergeCell ref="J32:M32"/>
    <mergeCell ref="N32:Q32"/>
    <mergeCell ref="R32:U32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3:E33"/>
    <mergeCell ref="B34:E34"/>
    <mergeCell ref="F34:I34"/>
    <mergeCell ref="J34:M34"/>
    <mergeCell ref="N34:Q34"/>
    <mergeCell ref="R34:U34"/>
    <mergeCell ref="F33:I33"/>
    <mergeCell ref="J33:M33"/>
    <mergeCell ref="N33:Q33"/>
    <mergeCell ref="R33:U33"/>
    <mergeCell ref="B44:E44"/>
    <mergeCell ref="J44:M44"/>
    <mergeCell ref="J40:M40"/>
    <mergeCell ref="F40:I40"/>
    <mergeCell ref="F44:I44"/>
    <mergeCell ref="N44:Q44"/>
    <mergeCell ref="R44:U44"/>
    <mergeCell ref="N42:Q42"/>
    <mergeCell ref="R42:U42"/>
    <mergeCell ref="N43:Q43"/>
    <mergeCell ref="R43:U43"/>
    <mergeCell ref="N40:Q40"/>
    <mergeCell ref="R40:U40"/>
    <mergeCell ref="N41:Q41"/>
    <mergeCell ref="R41:U41"/>
    <mergeCell ref="B43:E43"/>
    <mergeCell ref="F43:I43"/>
    <mergeCell ref="J43:M43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topLeftCell="B1" zoomScale="75" zoomScaleNormal="75" workbookViewId="0">
      <selection activeCell="J41" sqref="J41:M41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4" s="5" customFormat="1" ht="39">
      <c r="B1" s="375" t="s">
        <v>248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4"/>
      <c r="AB1" s="6"/>
    </row>
    <row r="2" spans="2:34" s="5" customFormat="1" ht="9.75" customHeight="1">
      <c r="B2" s="376"/>
      <c r="C2" s="377"/>
      <c r="D2" s="377"/>
      <c r="E2" s="377"/>
      <c r="F2" s="377"/>
      <c r="G2" s="377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4" ht="31.5" customHeight="1" thickBot="1">
      <c r="B3" s="81" t="s">
        <v>43</v>
      </c>
      <c r="C3" s="10"/>
      <c r="D3" s="11"/>
      <c r="E3" s="11"/>
      <c r="F3" s="11"/>
      <c r="G3" s="378"/>
      <c r="H3" s="378"/>
      <c r="I3" s="378"/>
      <c r="J3" s="378"/>
      <c r="K3" s="378"/>
      <c r="L3" s="378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4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4" s="36" customFormat="1" ht="65.099999999999994" customHeight="1">
      <c r="B5" s="31"/>
      <c r="C5" s="370"/>
      <c r="D5" s="32"/>
      <c r="E5" s="32"/>
      <c r="F5" s="1" t="s">
        <v>16</v>
      </c>
      <c r="G5" s="93"/>
      <c r="H5" s="32"/>
      <c r="I5" s="1" t="s">
        <v>16</v>
      </c>
      <c r="J5" s="32"/>
      <c r="K5" s="32"/>
      <c r="L5" s="1" t="s">
        <v>16</v>
      </c>
      <c r="M5" s="32"/>
      <c r="N5" s="32"/>
      <c r="O5" s="1" t="s">
        <v>16</v>
      </c>
      <c r="P5" s="32"/>
      <c r="Q5" s="32"/>
      <c r="R5" s="1" t="s">
        <v>16</v>
      </c>
      <c r="S5" s="32"/>
      <c r="T5" s="32"/>
      <c r="U5" s="1" t="s">
        <v>16</v>
      </c>
      <c r="V5" s="371"/>
      <c r="W5" s="33"/>
      <c r="X5" s="34"/>
      <c r="Y5" s="35"/>
      <c r="Z5" s="16"/>
      <c r="AA5" s="16"/>
      <c r="AB5" s="17"/>
      <c r="AC5" s="16"/>
      <c r="AD5" s="16"/>
      <c r="AE5" s="16"/>
      <c r="AF5" s="16"/>
    </row>
    <row r="6" spans="2:34" ht="27.9" customHeight="1">
      <c r="B6" s="37"/>
      <c r="C6" s="370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72"/>
      <c r="W6" s="90"/>
      <c r="X6" s="38"/>
      <c r="Y6" s="39"/>
      <c r="Z6" s="15"/>
      <c r="AA6" s="17"/>
      <c r="AC6" s="17"/>
      <c r="AD6" s="17"/>
      <c r="AE6" s="17"/>
      <c r="AF6" s="17"/>
      <c r="AG6" s="78"/>
    </row>
    <row r="7" spans="2:34" ht="27.9" customHeight="1">
      <c r="B7" s="37"/>
      <c r="C7" s="37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72"/>
      <c r="W7" s="40"/>
      <c r="X7" s="41"/>
      <c r="Y7" s="39"/>
      <c r="AA7" s="42"/>
      <c r="AC7" s="43"/>
      <c r="AD7" s="17"/>
      <c r="AE7" s="17"/>
      <c r="AF7" s="44"/>
      <c r="AG7" s="78"/>
    </row>
    <row r="8" spans="2:34" ht="27.9" customHeight="1">
      <c r="B8" s="37"/>
      <c r="C8" s="370"/>
      <c r="D8" s="2"/>
      <c r="E8" s="2"/>
      <c r="F8" s="2"/>
      <c r="G8" s="2"/>
      <c r="H8" s="45"/>
      <c r="I8" s="2"/>
      <c r="J8" s="2"/>
      <c r="K8" s="2"/>
      <c r="L8" s="2"/>
      <c r="M8" s="2"/>
      <c r="N8" s="87"/>
      <c r="O8" s="2"/>
      <c r="P8" s="2"/>
      <c r="Q8" s="45"/>
      <c r="R8" s="2"/>
      <c r="S8" s="2"/>
      <c r="T8" s="2"/>
      <c r="U8" s="2"/>
      <c r="V8" s="372"/>
      <c r="W8" s="88"/>
      <c r="X8" s="41"/>
      <c r="Y8" s="39"/>
      <c r="Z8" s="15"/>
      <c r="AC8" s="17"/>
      <c r="AD8" s="17"/>
      <c r="AE8" s="17"/>
      <c r="AF8" s="17"/>
      <c r="AG8" s="78"/>
      <c r="AH8"/>
    </row>
    <row r="9" spans="2:34" ht="27.9" customHeight="1">
      <c r="B9" s="374"/>
      <c r="C9" s="370"/>
      <c r="D9" s="2"/>
      <c r="E9" s="2"/>
      <c r="F9" s="2"/>
      <c r="G9" s="2"/>
      <c r="H9" s="45"/>
      <c r="I9" s="2"/>
      <c r="J9" s="2"/>
      <c r="K9" s="45"/>
      <c r="L9" s="2"/>
      <c r="M9" s="2"/>
      <c r="N9" s="45"/>
      <c r="O9" s="2"/>
      <c r="P9" s="2"/>
      <c r="Q9" s="45"/>
      <c r="R9" s="2"/>
      <c r="T9" s="45"/>
      <c r="V9" s="372"/>
      <c r="W9" s="40"/>
      <c r="X9" s="41"/>
      <c r="Y9" s="39"/>
      <c r="AC9" s="17"/>
      <c r="AD9" s="17"/>
      <c r="AE9" s="17"/>
      <c r="AF9" s="17"/>
      <c r="AG9" s="76"/>
      <c r="AH9"/>
    </row>
    <row r="10" spans="2:34" ht="27.9" customHeight="1">
      <c r="B10" s="374"/>
      <c r="C10" s="370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372"/>
      <c r="W10" s="88"/>
      <c r="X10" s="80"/>
      <c r="Y10" s="46"/>
      <c r="Z10" s="15"/>
      <c r="AG10" s="90"/>
    </row>
    <row r="11" spans="2:34" ht="27.9" customHeight="1">
      <c r="B11" s="47"/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72"/>
      <c r="W11" s="40"/>
      <c r="X11" s="49"/>
      <c r="Y11" s="39"/>
      <c r="AG11" s="76"/>
    </row>
    <row r="12" spans="2:34" ht="27.9" customHeight="1">
      <c r="B12" s="50"/>
      <c r="C12" s="51"/>
      <c r="D12" s="2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73"/>
      <c r="W12" s="89"/>
      <c r="X12" s="53"/>
      <c r="Y12" s="54"/>
      <c r="Z12" s="15"/>
      <c r="AC12" s="52"/>
      <c r="AD12" s="52"/>
      <c r="AE12" s="52"/>
      <c r="AG12" s="92"/>
    </row>
    <row r="13" spans="2:34" s="36" customFormat="1" ht="27.9" customHeight="1">
      <c r="B13" s="31"/>
      <c r="C13" s="370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71"/>
      <c r="W13" s="33"/>
      <c r="X13" s="34"/>
      <c r="Y13" s="35"/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4" ht="27.9" customHeight="1">
      <c r="B14" s="37"/>
      <c r="C14" s="370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69"/>
      <c r="T14" s="2"/>
      <c r="U14" s="2"/>
      <c r="V14" s="372"/>
      <c r="W14" s="90"/>
      <c r="X14" s="38"/>
      <c r="Y14" s="39"/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4" ht="27.9" customHeight="1">
      <c r="B15" s="37"/>
      <c r="C15" s="37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372"/>
      <c r="W15" s="40"/>
      <c r="X15" s="41"/>
      <c r="Y15" s="39"/>
      <c r="AA15" s="42" t="s">
        <v>28</v>
      </c>
      <c r="AB15" s="17">
        <v>2.1</v>
      </c>
      <c r="AC15" s="43">
        <f>AB15*7</f>
        <v>14.700000000000001</v>
      </c>
      <c r="AD15" s="17">
        <f>AB15*5</f>
        <v>10.5</v>
      </c>
      <c r="AE15" s="17" t="s">
        <v>29</v>
      </c>
      <c r="AF15" s="44">
        <f>AC15*4+AD15*9</f>
        <v>153.30000000000001</v>
      </c>
      <c r="AG15" s="76"/>
    </row>
    <row r="16" spans="2:34" ht="27.9" customHeight="1">
      <c r="B16" s="37"/>
      <c r="C16" s="370"/>
      <c r="E16" s="158"/>
      <c r="G16" s="2"/>
      <c r="H16" s="45"/>
      <c r="I16" s="2"/>
      <c r="J16" s="2"/>
      <c r="K16" s="45"/>
      <c r="L16" s="2"/>
      <c r="M16" s="2"/>
      <c r="N16" s="85"/>
      <c r="O16" s="2"/>
      <c r="P16" s="2"/>
      <c r="Q16" s="45"/>
      <c r="R16" s="2"/>
      <c r="S16" s="2"/>
      <c r="T16" s="2"/>
      <c r="U16" s="2"/>
      <c r="V16" s="372"/>
      <c r="W16" s="88"/>
      <c r="X16" s="41"/>
      <c r="Y16" s="39"/>
      <c r="Z16" s="15"/>
      <c r="AA16" s="16" t="s">
        <v>31</v>
      </c>
      <c r="AB16" s="17">
        <v>1.8</v>
      </c>
      <c r="AC16" s="17">
        <f>AB16*1</f>
        <v>1.8</v>
      </c>
      <c r="AD16" s="17" t="s">
        <v>29</v>
      </c>
      <c r="AE16" s="17">
        <f>AB16*5</f>
        <v>9</v>
      </c>
      <c r="AF16" s="17">
        <f>AC16*4+AE16*4</f>
        <v>43.2</v>
      </c>
      <c r="AG16" s="90"/>
    </row>
    <row r="17" spans="2:33" ht="27.9" customHeight="1">
      <c r="B17" s="374"/>
      <c r="C17" s="370"/>
      <c r="D17" s="45"/>
      <c r="E17" s="45"/>
      <c r="F17" s="2"/>
      <c r="G17" s="2"/>
      <c r="H17" s="45"/>
      <c r="I17" s="2"/>
      <c r="J17" s="2"/>
      <c r="K17" s="45"/>
      <c r="L17" s="2"/>
      <c r="M17" s="2"/>
      <c r="N17" s="2"/>
      <c r="O17" s="2"/>
      <c r="P17" s="2"/>
      <c r="Q17" s="45"/>
      <c r="R17" s="2"/>
      <c r="S17" s="2"/>
      <c r="T17" s="85"/>
      <c r="U17" s="2"/>
      <c r="V17" s="372"/>
      <c r="W17" s="40"/>
      <c r="X17" s="41"/>
      <c r="Y17" s="39"/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374"/>
      <c r="C18" s="370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45"/>
      <c r="U18" s="2"/>
      <c r="V18" s="372"/>
      <c r="W18" s="88"/>
      <c r="X18" s="80"/>
      <c r="Y18" s="46"/>
      <c r="Z18" s="15"/>
      <c r="AA18" s="16" t="s">
        <v>35</v>
      </c>
      <c r="AB18" s="17">
        <v>1</v>
      </c>
      <c r="AE18" s="16">
        <f>AB18*15</f>
        <v>15</v>
      </c>
      <c r="AG18" s="90"/>
    </row>
    <row r="19" spans="2:33" ht="27.9" customHeight="1">
      <c r="B19" s="47"/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372"/>
      <c r="W19" s="40"/>
      <c r="X19" s="49"/>
      <c r="Y19" s="39"/>
      <c r="AC19" s="16">
        <f>SUM(AC14:AC18)</f>
        <v>28.900000000000002</v>
      </c>
      <c r="AD19" s="16">
        <f>SUM(AD14:AD18)</f>
        <v>23</v>
      </c>
      <c r="AE19" s="16">
        <f>SUM(AE14:AE18)</f>
        <v>117</v>
      </c>
      <c r="AF19" s="16">
        <f>AC19*4+AD19*9+AE19*4</f>
        <v>790.6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73"/>
      <c r="W20" s="89"/>
      <c r="X20" s="53"/>
      <c r="Y20" s="54"/>
      <c r="Z20" s="15"/>
      <c r="AC20" s="52">
        <f>AC19*4/AF19</f>
        <v>0.14621806223121681</v>
      </c>
      <c r="AD20" s="52">
        <f>AD19*9/AF19</f>
        <v>0.26182646091576017</v>
      </c>
      <c r="AE20" s="52">
        <f>AE19*4/AF19</f>
        <v>0.59195547685302297</v>
      </c>
      <c r="AG20" s="92"/>
    </row>
    <row r="21" spans="2:33" s="36" customFormat="1" ht="27.9" customHeight="1">
      <c r="B21" s="31"/>
      <c r="C21" s="370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71"/>
      <c r="W21" s="33"/>
      <c r="X21" s="34"/>
      <c r="Y21" s="35"/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370"/>
      <c r="D22" s="2"/>
      <c r="E22" s="2"/>
      <c r="F22" s="2"/>
      <c r="G22" s="2"/>
      <c r="H22" s="2"/>
      <c r="I22" s="2"/>
      <c r="J22" s="159"/>
      <c r="K22" s="159"/>
      <c r="L22" s="159"/>
      <c r="M22" s="2"/>
      <c r="N22" s="2"/>
      <c r="O22" s="2"/>
      <c r="P22" s="2"/>
      <c r="Q22" s="2"/>
      <c r="R22" s="2"/>
      <c r="S22" s="2"/>
      <c r="T22" s="2"/>
      <c r="U22" s="2"/>
      <c r="V22" s="372"/>
      <c r="W22" s="90"/>
      <c r="X22" s="38"/>
      <c r="Y22" s="39"/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7.9" customHeight="1">
      <c r="B23" s="37"/>
      <c r="C23" s="370"/>
      <c r="D23" s="2"/>
      <c r="E23" s="2"/>
      <c r="F23" s="2"/>
      <c r="G23" s="2"/>
      <c r="H23" s="2"/>
      <c r="I23" s="2"/>
      <c r="J23" s="2"/>
      <c r="K23" s="2"/>
      <c r="L23" s="2"/>
      <c r="M23" s="2"/>
      <c r="N23" s="85"/>
      <c r="O23" s="2"/>
      <c r="P23" s="2"/>
      <c r="Q23" s="2"/>
      <c r="R23" s="2"/>
      <c r="S23" s="2"/>
      <c r="T23" s="2"/>
      <c r="U23" s="2"/>
      <c r="V23" s="372"/>
      <c r="W23" s="40"/>
      <c r="X23" s="41"/>
      <c r="Y23" s="39"/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>
      <c r="B24" s="37" t="s">
        <v>10</v>
      </c>
      <c r="C24" s="370"/>
      <c r="D24" s="2"/>
      <c r="E24" s="2"/>
      <c r="F24" s="2"/>
      <c r="G24" s="2"/>
      <c r="H24" s="45"/>
      <c r="I24" s="2"/>
      <c r="J24" s="2"/>
      <c r="K24" s="2"/>
      <c r="L24" s="2"/>
      <c r="M24" s="2"/>
      <c r="N24" s="85"/>
      <c r="O24" s="2"/>
      <c r="P24" s="2"/>
      <c r="Q24" s="45"/>
      <c r="R24" s="2"/>
      <c r="S24" s="2"/>
      <c r="T24" s="85"/>
      <c r="U24" s="2"/>
      <c r="V24" s="372"/>
      <c r="W24" s="88"/>
      <c r="X24" s="41"/>
      <c r="Y24" s="39"/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0"/>
    </row>
    <row r="25" spans="2:33" s="57" customFormat="1" ht="27.9" customHeight="1">
      <c r="B25" s="374" t="s">
        <v>39</v>
      </c>
      <c r="C25" s="370"/>
      <c r="D25" s="2"/>
      <c r="E25" s="2"/>
      <c r="F25" s="2"/>
      <c r="G25" s="2"/>
      <c r="H25" s="45"/>
      <c r="I25" s="2"/>
      <c r="J25" s="2"/>
      <c r="K25" s="45"/>
      <c r="L25" s="2"/>
      <c r="M25" s="2"/>
      <c r="N25" s="85"/>
      <c r="O25" s="2"/>
      <c r="P25" s="2"/>
      <c r="Q25" s="45"/>
      <c r="R25" s="2"/>
      <c r="S25" s="2"/>
      <c r="T25" s="85"/>
      <c r="U25" s="2"/>
      <c r="V25" s="372"/>
      <c r="W25" s="40"/>
      <c r="X25" s="41"/>
      <c r="Y25" s="39"/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374"/>
      <c r="C26" s="370"/>
      <c r="D26" s="2"/>
      <c r="E26" s="2"/>
      <c r="F26" s="2"/>
      <c r="G26" s="62"/>
      <c r="H26" s="45"/>
      <c r="I26" s="2"/>
      <c r="J26" s="2"/>
      <c r="K26" s="45"/>
      <c r="L26" s="2"/>
      <c r="M26" s="2"/>
      <c r="N26" s="87"/>
      <c r="O26" s="2"/>
      <c r="P26" s="2"/>
      <c r="Q26" s="45"/>
      <c r="R26" s="2"/>
      <c r="S26" s="2"/>
      <c r="T26" s="45"/>
      <c r="U26" s="2"/>
      <c r="V26" s="372"/>
      <c r="W26" s="88"/>
      <c r="X26" s="80"/>
      <c r="Y26" s="46"/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7.9" customHeight="1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72"/>
      <c r="W27" s="40"/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65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73"/>
      <c r="W28" s="89"/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>
      <c r="B29" s="31"/>
      <c r="C29" s="370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71"/>
      <c r="W29" s="33"/>
      <c r="X29" s="34"/>
      <c r="Y29" s="35"/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223</v>
      </c>
      <c r="C30" s="370"/>
      <c r="D30" s="2"/>
      <c r="E30" s="2"/>
      <c r="F30" s="2"/>
      <c r="G30" s="57"/>
      <c r="H30" s="108"/>
      <c r="I30" s="107"/>
      <c r="J30" s="2"/>
      <c r="K30" s="2"/>
      <c r="L30" s="2"/>
      <c r="M30" s="2"/>
      <c r="N30" s="2"/>
      <c r="O30" s="2"/>
      <c r="P30" s="2"/>
      <c r="Q30" s="2"/>
      <c r="R30" s="2"/>
      <c r="S30" s="212"/>
      <c r="T30" s="212"/>
      <c r="U30" s="212"/>
      <c r="V30" s="372"/>
      <c r="W30" s="90"/>
      <c r="X30" s="38"/>
      <c r="Y30" s="39"/>
      <c r="Z30" s="15"/>
      <c r="AA30" s="17" t="s">
        <v>26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90"/>
    </row>
    <row r="31" spans="2:33" ht="27.9" customHeight="1">
      <c r="B31" s="37"/>
      <c r="C31" s="370"/>
      <c r="D31" s="2"/>
      <c r="E31" s="2"/>
      <c r="F31" s="2"/>
      <c r="G31" s="57"/>
      <c r="H31" s="119"/>
      <c r="I31" s="107"/>
      <c r="J31" s="2"/>
      <c r="K31" s="2"/>
      <c r="L31" s="2"/>
      <c r="M31" s="2"/>
      <c r="N31" s="85"/>
      <c r="O31" s="2"/>
      <c r="P31" s="2"/>
      <c r="Q31" s="2"/>
      <c r="R31" s="2"/>
      <c r="S31" s="213"/>
      <c r="T31" s="212"/>
      <c r="U31" s="212"/>
      <c r="V31" s="372"/>
      <c r="W31" s="40"/>
      <c r="X31" s="41"/>
      <c r="Y31" s="39"/>
      <c r="AA31" s="42" t="s">
        <v>28</v>
      </c>
      <c r="AB31" s="17">
        <v>2.1</v>
      </c>
      <c r="AC31" s="43">
        <f>AB31*7</f>
        <v>14.700000000000001</v>
      </c>
      <c r="AD31" s="17">
        <f>AB31*5</f>
        <v>10.5</v>
      </c>
      <c r="AE31" s="17" t="s">
        <v>29</v>
      </c>
      <c r="AF31" s="44">
        <f>AC31*4+AD31*9</f>
        <v>153.30000000000001</v>
      </c>
      <c r="AG31" s="76"/>
    </row>
    <row r="32" spans="2:33" ht="27.9" customHeight="1">
      <c r="B32" s="37" t="s">
        <v>10</v>
      </c>
      <c r="C32" s="370"/>
      <c r="D32" s="45"/>
      <c r="E32" s="45"/>
      <c r="F32" s="2"/>
      <c r="H32" s="119"/>
      <c r="J32" s="2"/>
      <c r="K32" s="2"/>
      <c r="L32" s="2"/>
      <c r="M32" s="2"/>
      <c r="N32" s="2"/>
      <c r="O32" s="2"/>
      <c r="P32" s="2"/>
      <c r="Q32" s="45"/>
      <c r="R32" s="2"/>
      <c r="S32" s="212"/>
      <c r="T32" s="212"/>
      <c r="U32" s="212"/>
      <c r="V32" s="372"/>
      <c r="W32" s="88"/>
      <c r="X32" s="41"/>
      <c r="Y32" s="39"/>
      <c r="Z32" s="15"/>
      <c r="AA32" s="16" t="s">
        <v>31</v>
      </c>
      <c r="AB32" s="17">
        <v>1.5</v>
      </c>
      <c r="AC32" s="17">
        <f>AB32*1</f>
        <v>1.5</v>
      </c>
      <c r="AD32" s="17" t="s">
        <v>29</v>
      </c>
      <c r="AE32" s="17">
        <f>AB32*5</f>
        <v>7.5</v>
      </c>
      <c r="AF32" s="17">
        <f>AC32*4+AE32*4</f>
        <v>36</v>
      </c>
      <c r="AG32" s="90"/>
    </row>
    <row r="33" spans="2:33" ht="27.9" customHeight="1">
      <c r="B33" s="374" t="s">
        <v>40</v>
      </c>
      <c r="C33" s="370"/>
      <c r="D33" s="45"/>
      <c r="E33" s="45"/>
      <c r="F33" s="2"/>
      <c r="H33" s="119"/>
      <c r="J33" s="2"/>
      <c r="K33" s="45"/>
      <c r="L33" s="2"/>
      <c r="M33" s="2"/>
      <c r="N33" s="2"/>
      <c r="O33" s="2"/>
      <c r="P33" s="2"/>
      <c r="Q33" s="45"/>
      <c r="R33" s="2"/>
      <c r="S33" s="212"/>
      <c r="T33" s="212"/>
      <c r="U33" s="212"/>
      <c r="V33" s="372"/>
      <c r="W33" s="40"/>
      <c r="X33" s="41"/>
      <c r="Y33" s="39"/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374"/>
      <c r="C34" s="370"/>
      <c r="D34" s="45"/>
      <c r="E34" s="45"/>
      <c r="F34" s="2"/>
      <c r="G34" s="2"/>
      <c r="H34" s="45"/>
      <c r="I34" s="2"/>
      <c r="J34" s="2"/>
      <c r="K34" s="45"/>
      <c r="L34" s="2"/>
      <c r="M34" s="2"/>
      <c r="N34" s="85"/>
      <c r="O34" s="2"/>
      <c r="P34" s="2"/>
      <c r="Q34" s="45"/>
      <c r="R34" s="2"/>
      <c r="S34" s="212"/>
      <c r="T34" s="214"/>
      <c r="U34" s="212"/>
      <c r="V34" s="372"/>
      <c r="W34" s="88"/>
      <c r="X34" s="80"/>
      <c r="Y34" s="46"/>
      <c r="Z34" s="15"/>
      <c r="AA34" s="16" t="s">
        <v>35</v>
      </c>
      <c r="AB34" s="17">
        <v>1</v>
      </c>
      <c r="AE34" s="16">
        <f>AB34*15</f>
        <v>15</v>
      </c>
      <c r="AG34" s="90"/>
    </row>
    <row r="35" spans="2:33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372"/>
      <c r="W35" s="40"/>
      <c r="X35" s="49"/>
      <c r="Y35" s="39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73"/>
      <c r="W36" s="89"/>
      <c r="X36" s="53"/>
      <c r="Y36" s="54"/>
      <c r="Z36" s="15"/>
      <c r="AC36" s="52">
        <f>AC35*4/AF35</f>
        <v>0.14603012509573654</v>
      </c>
      <c r="AD36" s="52">
        <f>AD35*9/AF35</f>
        <v>0.26423283124840441</v>
      </c>
      <c r="AE36" s="52">
        <f>AE35*4/AF35</f>
        <v>0.58973704365585911</v>
      </c>
      <c r="AG36" s="92"/>
    </row>
    <row r="37" spans="2:33" s="36" customFormat="1" ht="27.9" customHeight="1">
      <c r="B37" s="31">
        <v>5</v>
      </c>
      <c r="C37" s="370"/>
      <c r="D37" s="32" t="str">
        <f>'115.5月菜單'!R3</f>
        <v>勞動節 放假一天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71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>
      <c r="B38" s="37" t="s">
        <v>8</v>
      </c>
      <c r="C38" s="37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12"/>
      <c r="T38" s="212"/>
      <c r="U38" s="212"/>
      <c r="V38" s="372"/>
      <c r="W38" s="90"/>
      <c r="X38" s="38"/>
      <c r="Y38" s="39"/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>
      <c r="B39" s="37">
        <v>1</v>
      </c>
      <c r="C39" s="370"/>
      <c r="D39" s="2"/>
      <c r="E39" s="2"/>
      <c r="F39" s="2"/>
      <c r="G39" s="2"/>
      <c r="H39" s="2"/>
      <c r="I39" s="2"/>
      <c r="J39" s="2"/>
      <c r="K39" s="2"/>
      <c r="L39" s="2"/>
      <c r="M39" s="2"/>
      <c r="N39" s="85"/>
      <c r="O39" s="2"/>
      <c r="P39" s="2"/>
      <c r="Q39" s="2"/>
      <c r="R39" s="2"/>
      <c r="S39" s="213"/>
      <c r="T39" s="212"/>
      <c r="U39" s="212"/>
      <c r="V39" s="372"/>
      <c r="W39" s="40"/>
      <c r="X39" s="41"/>
      <c r="Y39" s="39"/>
      <c r="AA39" s="42" t="s">
        <v>28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29</v>
      </c>
      <c r="AF39" s="44">
        <f>AC39*4+AD39*9</f>
        <v>160.60000000000002</v>
      </c>
    </row>
    <row r="40" spans="2:33" ht="27.9" customHeight="1">
      <c r="B40" s="37" t="s">
        <v>10</v>
      </c>
      <c r="C40" s="370"/>
      <c r="D40" s="2"/>
      <c r="E40" s="2"/>
      <c r="F40" s="2"/>
      <c r="G40" s="2"/>
      <c r="H40" s="45"/>
      <c r="I40" s="2"/>
      <c r="J40" s="2"/>
      <c r="K40" s="2"/>
      <c r="L40" s="2"/>
      <c r="M40" s="2"/>
      <c r="N40" s="2"/>
      <c r="O40" s="2"/>
      <c r="P40" s="2"/>
      <c r="Q40" s="2"/>
      <c r="R40" s="2"/>
      <c r="S40" s="212"/>
      <c r="T40" s="212"/>
      <c r="U40" s="212"/>
      <c r="V40" s="372"/>
      <c r="W40" s="88"/>
      <c r="X40" s="41"/>
      <c r="Y40" s="39"/>
      <c r="Z40" s="15"/>
      <c r="AA40" s="16" t="s">
        <v>31</v>
      </c>
      <c r="AB40" s="17">
        <v>1.7</v>
      </c>
      <c r="AC40" s="17">
        <f>AB40*1</f>
        <v>1.7</v>
      </c>
      <c r="AD40" s="17" t="s">
        <v>29</v>
      </c>
      <c r="AE40" s="17">
        <f>AB40*5</f>
        <v>8.5</v>
      </c>
      <c r="AF40" s="17">
        <f>AC40*4+AE40*4</f>
        <v>40.799999999999997</v>
      </c>
    </row>
    <row r="41" spans="2:33" ht="27.9" customHeight="1">
      <c r="B41" s="374" t="s">
        <v>32</v>
      </c>
      <c r="C41" s="370"/>
      <c r="D41" s="2"/>
      <c r="E41" s="2"/>
      <c r="F41" s="2"/>
      <c r="G41" s="2"/>
      <c r="H41" s="45"/>
      <c r="I41" s="2"/>
      <c r="J41" s="2"/>
      <c r="K41" s="45"/>
      <c r="L41" s="2"/>
      <c r="M41" s="2"/>
      <c r="N41" s="2"/>
      <c r="O41" s="2"/>
      <c r="P41" s="2"/>
      <c r="Q41" s="2"/>
      <c r="R41" s="2"/>
      <c r="S41" s="212"/>
      <c r="T41" s="212"/>
      <c r="U41" s="212"/>
      <c r="V41" s="372"/>
      <c r="W41" s="40"/>
      <c r="X41" s="41"/>
      <c r="Y41" s="39"/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7.9" customHeight="1">
      <c r="B42" s="374"/>
      <c r="C42" s="370"/>
      <c r="D42" s="87"/>
      <c r="E42" s="45"/>
      <c r="F42" s="2"/>
      <c r="G42" s="2"/>
      <c r="H42" s="45"/>
      <c r="I42" s="2"/>
      <c r="J42" s="2"/>
      <c r="K42" s="45"/>
      <c r="L42" s="2"/>
      <c r="M42" s="2"/>
      <c r="N42" s="85"/>
      <c r="O42" s="2"/>
      <c r="P42" s="2"/>
      <c r="Q42" s="45"/>
      <c r="R42" s="2"/>
      <c r="S42" s="212"/>
      <c r="T42" s="214"/>
      <c r="U42" s="212"/>
      <c r="V42" s="372"/>
      <c r="W42" s="88"/>
      <c r="X42" s="80"/>
      <c r="Y42" s="46"/>
      <c r="Z42" s="15"/>
      <c r="AA42" s="16" t="s">
        <v>35</v>
      </c>
      <c r="AE42" s="16">
        <f>AB42*15</f>
        <v>0</v>
      </c>
      <c r="AG42" s="90"/>
    </row>
    <row r="43" spans="2:33" ht="27.9" customHeight="1">
      <c r="B43" s="47" t="s">
        <v>36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2"/>
      <c r="U43" s="2"/>
      <c r="V43" s="372"/>
      <c r="W43" s="40"/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6"/>
    </row>
    <row r="44" spans="2:33" ht="27.9" customHeight="1" thickBot="1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373"/>
      <c r="W44" s="89"/>
      <c r="X44" s="53"/>
      <c r="Y44" s="54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2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74"/>
      <c r="AB45" s="56"/>
    </row>
    <row r="46" spans="2:33">
      <c r="B46" s="56"/>
      <c r="C46" s="61"/>
      <c r="D46" s="368"/>
      <c r="E46" s="368"/>
      <c r="F46" s="368"/>
      <c r="G46" s="368"/>
      <c r="H46" s="75"/>
      <c r="K46" s="75"/>
      <c r="N46" s="75"/>
      <c r="Q46" s="75"/>
      <c r="T46" s="75"/>
    </row>
  </sheetData>
  <mergeCells count="20"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G3:L3"/>
    <mergeCell ref="D46:G46"/>
    <mergeCell ref="J45:Y45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52"/>
  <sheetViews>
    <sheetView zoomScale="75" zoomScaleNormal="75" workbookViewId="0">
      <selection activeCell="L7" sqref="L7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3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375" t="s">
        <v>249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4"/>
      <c r="AB1" s="6"/>
    </row>
    <row r="2" spans="2:33" s="5" customFormat="1" ht="13.5" customHeight="1">
      <c r="B2" s="376"/>
      <c r="C2" s="377"/>
      <c r="D2" s="377"/>
      <c r="E2" s="377"/>
      <c r="F2" s="377"/>
      <c r="G2" s="377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207"/>
      <c r="W2" s="8"/>
      <c r="X2" s="9"/>
      <c r="Y2" s="8"/>
      <c r="Z2" s="4"/>
      <c r="AB2" s="6"/>
    </row>
    <row r="3" spans="2:33" ht="32.25" customHeight="1" thickBot="1">
      <c r="B3" s="81" t="s">
        <v>43</v>
      </c>
      <c r="C3" s="10"/>
      <c r="D3" s="11"/>
      <c r="E3" s="11"/>
      <c r="F3" s="11"/>
      <c r="G3" s="378"/>
      <c r="H3" s="378"/>
      <c r="I3" s="378"/>
      <c r="J3" s="378"/>
      <c r="K3" s="378"/>
      <c r="L3" s="378"/>
      <c r="M3" s="11"/>
      <c r="N3" s="11"/>
      <c r="O3" s="11"/>
      <c r="P3" s="11"/>
      <c r="Q3" s="11"/>
      <c r="R3" s="11"/>
      <c r="S3" s="5"/>
      <c r="T3" s="11"/>
      <c r="U3" s="11"/>
      <c r="V3" s="207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5</v>
      </c>
      <c r="C5" s="370"/>
      <c r="D5" s="32" t="str">
        <f>'115.5月菜單'!B12</f>
        <v>香Q米飯</v>
      </c>
      <c r="E5" s="32" t="s">
        <v>15</v>
      </c>
      <c r="F5" s="1" t="s">
        <v>16</v>
      </c>
      <c r="G5" s="32" t="str">
        <f>'115.5月菜單'!B13</f>
        <v>客家豆干片(豆)</v>
      </c>
      <c r="H5" s="32" t="s">
        <v>94</v>
      </c>
      <c r="I5" s="1" t="s">
        <v>16</v>
      </c>
      <c r="J5" s="32" t="str">
        <f>'115.5月菜單'!B14</f>
        <v>香炒豆包絲</v>
      </c>
      <c r="K5" s="32" t="s">
        <v>85</v>
      </c>
      <c r="L5" s="1" t="s">
        <v>16</v>
      </c>
      <c r="M5" s="32" t="str">
        <f>'115.5月菜單'!B15</f>
        <v>炒竹筍</v>
      </c>
      <c r="N5" s="32" t="s">
        <v>58</v>
      </c>
      <c r="O5" s="1" t="s">
        <v>16</v>
      </c>
      <c r="P5" s="32" t="str">
        <f>'115.5月菜單'!B16</f>
        <v>季節蔬菜X2</v>
      </c>
      <c r="Q5" s="32" t="s">
        <v>18</v>
      </c>
      <c r="R5" s="1" t="s">
        <v>16</v>
      </c>
      <c r="S5" s="32" t="str">
        <f>'115.5月菜單'!B17</f>
        <v>冬瓜湯/綠豆湯</v>
      </c>
      <c r="T5" s="32" t="s">
        <v>17</v>
      </c>
      <c r="U5" s="1" t="s">
        <v>16</v>
      </c>
      <c r="V5" s="379"/>
      <c r="W5" s="33" t="s">
        <v>44</v>
      </c>
      <c r="X5" s="34" t="s">
        <v>19</v>
      </c>
      <c r="Y5" s="35">
        <v>6.5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370"/>
      <c r="D6" s="2" t="s">
        <v>57</v>
      </c>
      <c r="E6" s="2"/>
      <c r="F6" s="2">
        <v>120</v>
      </c>
      <c r="G6" s="2" t="s">
        <v>136</v>
      </c>
      <c r="H6" s="2" t="s">
        <v>86</v>
      </c>
      <c r="I6" s="2">
        <v>60</v>
      </c>
      <c r="J6" s="2" t="s">
        <v>266</v>
      </c>
      <c r="K6" s="2"/>
      <c r="L6" s="2">
        <v>50</v>
      </c>
      <c r="M6" s="2" t="s">
        <v>84</v>
      </c>
      <c r="N6" s="2"/>
      <c r="O6" s="2">
        <v>60</v>
      </c>
      <c r="P6" s="2" t="s">
        <v>60</v>
      </c>
      <c r="Q6" s="2"/>
      <c r="R6" s="2">
        <v>120</v>
      </c>
      <c r="S6" s="215" t="s">
        <v>91</v>
      </c>
      <c r="T6" s="215"/>
      <c r="U6" s="215">
        <v>30</v>
      </c>
      <c r="V6" s="380"/>
      <c r="W6" s="90">
        <f>Y5*15+Y6*0+Y7*5+Y8*0+Y9*15+Y10*W4180+15</f>
        <v>123</v>
      </c>
      <c r="X6" s="38" t="s">
        <v>25</v>
      </c>
      <c r="Y6" s="39">
        <v>2.2999999999999998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>
      <c r="B7" s="37">
        <v>4</v>
      </c>
      <c r="C7" s="370"/>
      <c r="D7" s="2"/>
      <c r="E7" s="2"/>
      <c r="F7" s="2"/>
      <c r="G7" s="2"/>
      <c r="H7" s="2"/>
      <c r="I7" s="2"/>
      <c r="J7" s="2"/>
      <c r="K7" s="2"/>
      <c r="L7" s="2"/>
      <c r="M7" s="2" t="s">
        <v>116</v>
      </c>
      <c r="N7" s="2"/>
      <c r="O7" s="2">
        <v>3</v>
      </c>
      <c r="P7" s="2"/>
      <c r="Q7" s="2"/>
      <c r="R7" s="2"/>
      <c r="S7" s="212" t="s">
        <v>113</v>
      </c>
      <c r="T7" s="215"/>
      <c r="U7" s="215">
        <v>1</v>
      </c>
      <c r="V7" s="380"/>
      <c r="W7" s="40" t="s">
        <v>46</v>
      </c>
      <c r="X7" s="41" t="s">
        <v>27</v>
      </c>
      <c r="Y7" s="39">
        <v>2.1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G7" s="76"/>
    </row>
    <row r="8" spans="2:33" ht="27.9" customHeight="1">
      <c r="B8" s="37" t="s">
        <v>53</v>
      </c>
      <c r="C8" s="370"/>
      <c r="D8" s="2"/>
      <c r="E8" s="2"/>
      <c r="F8" s="2"/>
      <c r="G8" s="2"/>
      <c r="H8" s="45"/>
      <c r="I8" s="2"/>
      <c r="J8" s="2"/>
      <c r="K8" s="45"/>
      <c r="L8" s="2"/>
      <c r="M8" s="2" t="s">
        <v>105</v>
      </c>
      <c r="N8" s="45"/>
      <c r="O8" s="2">
        <v>1</v>
      </c>
      <c r="P8" s="2"/>
      <c r="Q8" s="45"/>
      <c r="R8" s="2"/>
      <c r="S8" s="212" t="s">
        <v>264</v>
      </c>
      <c r="T8" s="216"/>
      <c r="U8" s="212">
        <v>10</v>
      </c>
      <c r="V8" s="380"/>
      <c r="W8" s="88">
        <f>Y5*0+Y6*5+Y7*0+Y8*5+Y9*0+Y10*4</f>
        <v>26.5</v>
      </c>
      <c r="X8" s="41" t="s">
        <v>30</v>
      </c>
      <c r="Y8" s="39">
        <v>3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90"/>
    </row>
    <row r="9" spans="2:33" ht="27.9" customHeight="1">
      <c r="B9" s="374" t="s">
        <v>37</v>
      </c>
      <c r="C9" s="370"/>
      <c r="D9" s="2"/>
      <c r="E9" s="2"/>
      <c r="F9" s="2"/>
      <c r="G9" s="2"/>
      <c r="H9" s="45"/>
      <c r="I9" s="2"/>
      <c r="J9" s="2"/>
      <c r="K9" s="45"/>
      <c r="L9" s="2"/>
      <c r="M9" s="2"/>
      <c r="N9" s="85"/>
      <c r="O9" s="2"/>
      <c r="P9" s="2"/>
      <c r="Q9" s="45"/>
      <c r="R9" s="2"/>
      <c r="S9" s="159" t="s">
        <v>263</v>
      </c>
      <c r="T9" s="161"/>
      <c r="U9" s="159">
        <v>10</v>
      </c>
      <c r="V9" s="380"/>
      <c r="W9" s="40" t="s">
        <v>47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6"/>
    </row>
    <row r="10" spans="2:33" ht="27.9" customHeight="1">
      <c r="B10" s="374"/>
      <c r="C10" s="370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/>
      <c r="T10" s="85"/>
      <c r="U10" s="2"/>
      <c r="V10" s="380"/>
      <c r="W10" s="88">
        <f>Y5*2+Y6*7+Y7*1+Y8*0+Y9*0+Y10*8</f>
        <v>31.2</v>
      </c>
      <c r="X10" s="80" t="s">
        <v>42</v>
      </c>
      <c r="Y10" s="46">
        <v>0</v>
      </c>
      <c r="Z10" s="15"/>
      <c r="AA10" s="16" t="s">
        <v>35</v>
      </c>
      <c r="AE10" s="16">
        <f>AB10*15</f>
        <v>0</v>
      </c>
      <c r="AG10" s="90"/>
    </row>
    <row r="11" spans="2:33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80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81"/>
      <c r="W12" s="89">
        <f>W6*4+W10*4+W8*9</f>
        <v>855.3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2"/>
    </row>
    <row r="13" spans="2:33" s="36" customFormat="1" ht="27.9" customHeight="1">
      <c r="B13" s="31">
        <v>5</v>
      </c>
      <c r="C13" s="370"/>
      <c r="D13" s="32" t="str">
        <f>'115.5月菜單'!F12</f>
        <v>糙米飯</v>
      </c>
      <c r="E13" s="32" t="s">
        <v>15</v>
      </c>
      <c r="F13" s="32"/>
      <c r="G13" s="32" t="str">
        <f>'115.5月菜單'!F13</f>
        <v>素炒豆干絲(豆)</v>
      </c>
      <c r="H13" s="32" t="s">
        <v>62</v>
      </c>
      <c r="I13" s="32"/>
      <c r="J13" s="32" t="str">
        <f>'115.5月菜單'!F14</f>
        <v>炒毛豆莢(豆)</v>
      </c>
      <c r="K13" s="32" t="s">
        <v>52</v>
      </c>
      <c r="L13" s="32"/>
      <c r="M13" s="32" t="str">
        <f>'115.5月菜單'!F15</f>
        <v>醬油炒蛋</v>
      </c>
      <c r="N13" s="32" t="s">
        <v>62</v>
      </c>
      <c r="O13" s="32"/>
      <c r="P13" s="32" t="str">
        <f>'115.5月菜單'!F16</f>
        <v>季節蔬菜X2</v>
      </c>
      <c r="Q13" s="32" t="s">
        <v>18</v>
      </c>
      <c r="R13" s="32"/>
      <c r="S13" s="32" t="str">
        <f>'115.5月菜單'!F17</f>
        <v>酸辣湯(芡)(醃)(豆)</v>
      </c>
      <c r="T13" s="32" t="s">
        <v>137</v>
      </c>
      <c r="U13" s="32"/>
      <c r="V13" s="379"/>
      <c r="W13" s="33" t="s">
        <v>44</v>
      </c>
      <c r="X13" s="34" t="s">
        <v>19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370"/>
      <c r="D14" s="2" t="s">
        <v>57</v>
      </c>
      <c r="E14" s="2"/>
      <c r="F14" s="2">
        <v>80</v>
      </c>
      <c r="G14" s="2" t="s">
        <v>106</v>
      </c>
      <c r="H14" s="2" t="s">
        <v>140</v>
      </c>
      <c r="I14" s="2">
        <v>60</v>
      </c>
      <c r="J14" s="2" t="s">
        <v>141</v>
      </c>
      <c r="K14" s="2" t="s">
        <v>86</v>
      </c>
      <c r="L14" s="2">
        <v>35</v>
      </c>
      <c r="M14" s="97" t="s">
        <v>258</v>
      </c>
      <c r="N14" s="97"/>
      <c r="O14" s="97">
        <v>50</v>
      </c>
      <c r="P14" s="2" t="s">
        <v>60</v>
      </c>
      <c r="Q14" s="2"/>
      <c r="R14" s="2">
        <v>170</v>
      </c>
      <c r="S14" s="212" t="s">
        <v>118</v>
      </c>
      <c r="T14" s="212" t="s">
        <v>145</v>
      </c>
      <c r="U14" s="212">
        <v>15</v>
      </c>
      <c r="V14" s="380"/>
      <c r="W14" s="90">
        <f>Y13*15+Y14*0+Y15*5+Y16*0+Y17*15+Y18*W4188+15</f>
        <v>115</v>
      </c>
      <c r="X14" s="38" t="s">
        <v>25</v>
      </c>
      <c r="Y14" s="39">
        <v>2.8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>
      <c r="B15" s="37">
        <v>5</v>
      </c>
      <c r="C15" s="370"/>
      <c r="D15" s="2" t="s">
        <v>134</v>
      </c>
      <c r="E15" s="2"/>
      <c r="F15" s="2">
        <v>40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22" t="s">
        <v>189</v>
      </c>
      <c r="T15" s="212" t="s">
        <v>145</v>
      </c>
      <c r="U15" s="212">
        <v>15</v>
      </c>
      <c r="V15" s="380"/>
      <c r="W15" s="40" t="s">
        <v>46</v>
      </c>
      <c r="X15" s="41" t="s">
        <v>27</v>
      </c>
      <c r="Y15" s="39">
        <v>2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3" ht="27.9" customHeight="1">
      <c r="B16" s="37" t="s">
        <v>10</v>
      </c>
      <c r="C16" s="370"/>
      <c r="E16" s="158"/>
      <c r="G16" s="2"/>
      <c r="H16" s="2"/>
      <c r="I16" s="2"/>
      <c r="J16" s="2"/>
      <c r="K16" s="85"/>
      <c r="L16" s="2"/>
      <c r="M16" s="2"/>
      <c r="N16" s="113"/>
      <c r="O16" s="2"/>
      <c r="P16" s="2"/>
      <c r="Q16" s="45"/>
      <c r="R16" s="2"/>
      <c r="S16" s="212" t="s">
        <v>125</v>
      </c>
      <c r="T16" s="212" t="s">
        <v>86</v>
      </c>
      <c r="U16" s="212">
        <v>20</v>
      </c>
      <c r="V16" s="380"/>
      <c r="W16" s="88">
        <f>Y13*0+Y14*5+Y15*0+Y16*5+Y17*0+Y18*4</f>
        <v>29</v>
      </c>
      <c r="X16" s="41" t="s">
        <v>30</v>
      </c>
      <c r="Y16" s="39">
        <v>3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>
      <c r="B17" s="374" t="s">
        <v>38</v>
      </c>
      <c r="C17" s="370"/>
      <c r="D17" s="45"/>
      <c r="E17" s="45"/>
      <c r="F17" s="2"/>
      <c r="G17" s="2"/>
      <c r="H17" s="2"/>
      <c r="I17" s="2"/>
      <c r="J17" s="2"/>
      <c r="K17" s="2"/>
      <c r="L17" s="2"/>
      <c r="M17" s="2"/>
      <c r="N17" s="45"/>
      <c r="O17" s="2"/>
      <c r="P17" s="2"/>
      <c r="Q17" s="45"/>
      <c r="R17" s="2"/>
      <c r="S17" s="2" t="s">
        <v>116</v>
      </c>
      <c r="T17" s="45"/>
      <c r="U17" s="2">
        <v>1</v>
      </c>
      <c r="V17" s="380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374"/>
      <c r="C18" s="370"/>
      <c r="D18" s="45"/>
      <c r="E18" s="45"/>
      <c r="F18" s="2"/>
      <c r="G18" s="2"/>
      <c r="H18" s="45"/>
      <c r="I18" s="2"/>
      <c r="J18" s="2"/>
      <c r="K18" s="85"/>
      <c r="L18" s="2"/>
      <c r="M18" s="2"/>
      <c r="N18" s="45"/>
      <c r="O18" s="2"/>
      <c r="P18" s="2"/>
      <c r="Q18" s="45"/>
      <c r="R18" s="2"/>
      <c r="S18" s="2" t="s">
        <v>105</v>
      </c>
      <c r="T18" s="85"/>
      <c r="U18" s="2">
        <v>1</v>
      </c>
      <c r="V18" s="380"/>
      <c r="W18" s="88">
        <f>Y13*2+Y14*7+Y15*1+Y16*0+Y17*0+Y18*8</f>
        <v>33.599999999999994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0"/>
    </row>
    <row r="19" spans="2:33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380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81"/>
      <c r="W20" s="89">
        <f>W14*4+W18*4+W16*9</f>
        <v>855.4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2"/>
    </row>
    <row r="21" spans="2:33" s="36" customFormat="1" ht="27.9" customHeight="1">
      <c r="B21" s="31">
        <v>5</v>
      </c>
      <c r="C21" s="370"/>
      <c r="D21" s="32" t="str">
        <f>'115.5月菜單'!J12</f>
        <v>麻香拌飯</v>
      </c>
      <c r="E21" s="32" t="s">
        <v>17</v>
      </c>
      <c r="F21" s="32"/>
      <c r="G21" s="32" t="str">
        <f>'115.5月菜單'!J13</f>
        <v>大溪黑豆乾(豆)</v>
      </c>
      <c r="H21" s="32" t="s">
        <v>95</v>
      </c>
      <c r="I21" s="32"/>
      <c r="J21" s="32" t="str">
        <f>'115.5月菜單'!J14</f>
        <v>炒三菇</v>
      </c>
      <c r="K21" s="32" t="s">
        <v>17</v>
      </c>
      <c r="L21" s="32"/>
      <c r="M21" s="32" t="str">
        <f>'115.5月菜單'!J15</f>
        <v>家常豆腐(豆)</v>
      </c>
      <c r="N21" s="32" t="s">
        <v>17</v>
      </c>
      <c r="O21" s="32"/>
      <c r="P21" s="32" t="str">
        <f>'115.5月菜單'!J16</f>
        <v>季節蔬菜X2</v>
      </c>
      <c r="Q21" s="32" t="s">
        <v>18</v>
      </c>
      <c r="R21" s="32"/>
      <c r="S21" s="32" t="str">
        <f>'115.5月菜單'!J17</f>
        <v>海芽薑絲湯</v>
      </c>
      <c r="T21" s="32" t="s">
        <v>17</v>
      </c>
      <c r="U21" s="32"/>
      <c r="V21" s="379"/>
      <c r="W21" s="33" t="s">
        <v>44</v>
      </c>
      <c r="X21" s="34" t="s">
        <v>19</v>
      </c>
      <c r="Y21" s="35">
        <v>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370"/>
      <c r="D22" s="2" t="s">
        <v>24</v>
      </c>
      <c r="E22" s="2"/>
      <c r="F22" s="2">
        <v>120</v>
      </c>
      <c r="G22" s="2" t="s">
        <v>107</v>
      </c>
      <c r="H22" s="2" t="s">
        <v>101</v>
      </c>
      <c r="I22" s="2">
        <v>60</v>
      </c>
      <c r="J22" s="2" t="s">
        <v>109</v>
      </c>
      <c r="K22" s="2"/>
      <c r="L22" s="2">
        <v>40</v>
      </c>
      <c r="M22" s="2" t="s">
        <v>125</v>
      </c>
      <c r="N22" s="2" t="s">
        <v>86</v>
      </c>
      <c r="O22" s="2">
        <v>65</v>
      </c>
      <c r="P22" s="2" t="s">
        <v>60</v>
      </c>
      <c r="Q22" s="2"/>
      <c r="R22" s="2">
        <v>120</v>
      </c>
      <c r="S22" s="2" t="s">
        <v>117</v>
      </c>
      <c r="T22" s="2"/>
      <c r="U22" s="2">
        <v>5</v>
      </c>
      <c r="V22" s="380"/>
      <c r="W22" s="90">
        <f>Y21*15+Y22*0+Y23*5+Y24*0+Y25*15+Y26*W4196+15</f>
        <v>115</v>
      </c>
      <c r="X22" s="38" t="s">
        <v>25</v>
      </c>
      <c r="Y22" s="39">
        <v>2.4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7.9" customHeight="1">
      <c r="B23" s="37">
        <v>6</v>
      </c>
      <c r="C23" s="370"/>
      <c r="D23" s="2" t="s">
        <v>90</v>
      </c>
      <c r="E23" s="2"/>
      <c r="F23" s="2">
        <v>1</v>
      </c>
      <c r="G23" s="2"/>
      <c r="H23" s="2"/>
      <c r="I23" s="2"/>
      <c r="J23" s="2" t="s">
        <v>167</v>
      </c>
      <c r="K23" s="2"/>
      <c r="L23" s="2">
        <v>20</v>
      </c>
      <c r="M23" s="2" t="s">
        <v>186</v>
      </c>
      <c r="N23" s="2"/>
      <c r="O23" s="2">
        <v>1</v>
      </c>
      <c r="P23" s="2"/>
      <c r="Q23" s="2"/>
      <c r="R23" s="2"/>
      <c r="S23" s="2" t="s">
        <v>113</v>
      </c>
      <c r="T23" s="2"/>
      <c r="U23" s="2">
        <v>1</v>
      </c>
      <c r="V23" s="380"/>
      <c r="W23" s="40" t="s">
        <v>46</v>
      </c>
      <c r="X23" s="41" t="s">
        <v>27</v>
      </c>
      <c r="Y23" s="39">
        <v>2</v>
      </c>
      <c r="AA23" s="58" t="s">
        <v>28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29</v>
      </c>
      <c r="AF23" s="60">
        <f>AC23*4+AD23*9</f>
        <v>153.30000000000001</v>
      </c>
      <c r="AG23" s="76"/>
    </row>
    <row r="24" spans="2:33" s="57" customFormat="1" ht="27.9" customHeight="1">
      <c r="B24" s="37" t="s">
        <v>10</v>
      </c>
      <c r="C24" s="370"/>
      <c r="D24" s="2" t="s">
        <v>186</v>
      </c>
      <c r="E24" s="2"/>
      <c r="F24" s="2">
        <v>1</v>
      </c>
      <c r="G24" s="2"/>
      <c r="H24" s="45"/>
      <c r="I24" s="2"/>
      <c r="J24" s="2" t="s">
        <v>81</v>
      </c>
      <c r="K24" s="2"/>
      <c r="L24" s="2">
        <v>20</v>
      </c>
      <c r="M24" s="2" t="s">
        <v>116</v>
      </c>
      <c r="N24" s="85"/>
      <c r="O24" s="2">
        <v>1</v>
      </c>
      <c r="P24" s="2"/>
      <c r="Q24" s="45"/>
      <c r="R24" s="2"/>
      <c r="S24" s="2"/>
      <c r="T24" s="2"/>
      <c r="U24" s="2"/>
      <c r="V24" s="380"/>
      <c r="W24" s="88">
        <f>Y21*0+Y22*5+Y23*0+Y24*5+Y25*0+Y26*4</f>
        <v>27</v>
      </c>
      <c r="X24" s="41" t="s">
        <v>30</v>
      </c>
      <c r="Y24" s="39">
        <v>3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0"/>
    </row>
    <row r="25" spans="2:33" s="57" customFormat="1" ht="27.9" customHeight="1">
      <c r="B25" s="374" t="s">
        <v>39</v>
      </c>
      <c r="C25" s="370"/>
      <c r="D25" s="2"/>
      <c r="E25" s="2"/>
      <c r="F25" s="2"/>
      <c r="G25" s="2"/>
      <c r="H25" s="45"/>
      <c r="I25" s="2"/>
      <c r="J25" s="2" t="s">
        <v>116</v>
      </c>
      <c r="K25" s="2"/>
      <c r="L25" s="2">
        <v>1</v>
      </c>
      <c r="M25" s="2"/>
      <c r="N25" s="2"/>
      <c r="O25" s="2"/>
      <c r="P25" s="2"/>
      <c r="Q25" s="45"/>
      <c r="R25" s="2"/>
      <c r="S25" s="2"/>
      <c r="T25" s="2"/>
      <c r="U25" s="2"/>
      <c r="V25" s="380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374"/>
      <c r="C26" s="370"/>
      <c r="D26" s="87"/>
      <c r="E26" s="45"/>
      <c r="F26" s="2"/>
      <c r="G26" s="62"/>
      <c r="H26" s="45"/>
      <c r="I26" s="2"/>
      <c r="J26" s="2" t="s">
        <v>105</v>
      </c>
      <c r="K26" s="45"/>
      <c r="L26" s="2">
        <v>1</v>
      </c>
      <c r="M26" s="2"/>
      <c r="N26" s="45"/>
      <c r="O26" s="2"/>
      <c r="P26" s="2"/>
      <c r="Q26" s="45"/>
      <c r="R26" s="2"/>
      <c r="S26" s="2"/>
      <c r="T26" s="45"/>
      <c r="U26" s="2"/>
      <c r="V26" s="380"/>
      <c r="W26" s="88">
        <f>Y21*2+Y22*7+Y23*1+Y24*0+Y25*0+Y26*8-1</f>
        <v>29.8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7.9" customHeight="1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80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>
      <c r="B28" s="65"/>
      <c r="C28" s="66"/>
      <c r="D28" s="2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81"/>
      <c r="W28" s="89">
        <f>W22*4+W26*4+W24*9</f>
        <v>822.2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2"/>
    </row>
    <row r="29" spans="2:33" s="36" customFormat="1" ht="27.9" customHeight="1">
      <c r="B29" s="31">
        <v>5</v>
      </c>
      <c r="C29" s="370"/>
      <c r="D29" s="32" t="str">
        <f>'115.5月菜單'!N12</f>
        <v>地瓜飯</v>
      </c>
      <c r="E29" s="32" t="s">
        <v>63</v>
      </c>
      <c r="F29" s="32"/>
      <c r="G29" s="32" t="str">
        <f>'115.5月菜單'!N13</f>
        <v>香滷豆乾丁(豆)</v>
      </c>
      <c r="H29" s="32" t="s">
        <v>52</v>
      </c>
      <c r="I29" s="32"/>
      <c r="J29" s="32" t="str">
        <f>'115.5月菜單'!N14</f>
        <v>蒸蛋</v>
      </c>
      <c r="K29" s="93" t="s">
        <v>15</v>
      </c>
      <c r="L29" s="32"/>
      <c r="M29" s="32" t="str">
        <f>'115.5月菜單'!N15</f>
        <v>海帶干絲(豆)</v>
      </c>
      <c r="N29" s="32" t="s">
        <v>17</v>
      </c>
      <c r="O29" s="32"/>
      <c r="P29" s="32" t="str">
        <f>'115.5月菜單'!N16</f>
        <v>季節蔬菜X2</v>
      </c>
      <c r="Q29" s="32" t="s">
        <v>67</v>
      </c>
      <c r="R29" s="32"/>
      <c r="S29" s="32" t="str">
        <f>'115.5月菜單'!N17</f>
        <v>蘿蔔湯/水果</v>
      </c>
      <c r="T29" s="32" t="s">
        <v>65</v>
      </c>
      <c r="U29" s="32"/>
      <c r="V29" s="379" t="s">
        <v>35</v>
      </c>
      <c r="W29" s="33" t="s">
        <v>44</v>
      </c>
      <c r="X29" s="34" t="s">
        <v>19</v>
      </c>
      <c r="Y29" s="35">
        <v>6.4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370"/>
      <c r="D30" s="2" t="s">
        <v>57</v>
      </c>
      <c r="E30" s="2"/>
      <c r="F30" s="2">
        <v>110</v>
      </c>
      <c r="G30" s="2" t="s">
        <v>103</v>
      </c>
      <c r="H30" s="2" t="s">
        <v>144</v>
      </c>
      <c r="I30" s="2">
        <v>60</v>
      </c>
      <c r="J30" s="2" t="s">
        <v>258</v>
      </c>
      <c r="K30" s="2"/>
      <c r="L30" s="2">
        <v>50</v>
      </c>
      <c r="M30" s="2" t="s">
        <v>187</v>
      </c>
      <c r="N30" s="2"/>
      <c r="O30" s="2">
        <v>20</v>
      </c>
      <c r="P30" s="2" t="s">
        <v>66</v>
      </c>
      <c r="Q30" s="2"/>
      <c r="R30" s="2">
        <v>160</v>
      </c>
      <c r="S30" s="212" t="s">
        <v>93</v>
      </c>
      <c r="T30" s="212"/>
      <c r="U30" s="212">
        <v>30</v>
      </c>
      <c r="V30" s="380"/>
      <c r="W30" s="90">
        <f>Y29*15+Y30*0+Y31*5+Y32*0+Y33*15+Y34*W4204</f>
        <v>121</v>
      </c>
      <c r="X30" s="38" t="s">
        <v>25</v>
      </c>
      <c r="Y30" s="39">
        <v>2.8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</row>
    <row r="31" spans="2:33" ht="27.9" customHeight="1">
      <c r="B31" s="37">
        <v>7</v>
      </c>
      <c r="C31" s="370"/>
      <c r="D31" s="2" t="s">
        <v>155</v>
      </c>
      <c r="E31" s="2"/>
      <c r="F31" s="2">
        <v>50</v>
      </c>
      <c r="G31" s="2"/>
      <c r="H31" s="2"/>
      <c r="I31" s="2"/>
      <c r="J31" s="2"/>
      <c r="K31" s="2"/>
      <c r="L31" s="2"/>
      <c r="M31" s="2" t="s">
        <v>106</v>
      </c>
      <c r="N31" s="2" t="s">
        <v>86</v>
      </c>
      <c r="O31" s="2">
        <v>35</v>
      </c>
      <c r="P31" s="2"/>
      <c r="Q31" s="2"/>
      <c r="R31" s="2"/>
      <c r="S31" s="212"/>
      <c r="T31" s="217"/>
      <c r="U31" s="212"/>
      <c r="V31" s="380"/>
      <c r="W31" s="40" t="s">
        <v>46</v>
      </c>
      <c r="X31" s="41" t="s">
        <v>27</v>
      </c>
      <c r="Y31" s="39">
        <v>2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370"/>
      <c r="D32" s="45"/>
      <c r="E32" s="45"/>
      <c r="F32" s="2"/>
      <c r="G32" s="2"/>
      <c r="H32" s="45"/>
      <c r="I32" s="2"/>
      <c r="J32" s="2"/>
      <c r="K32" s="85"/>
      <c r="L32" s="2"/>
      <c r="M32" s="2"/>
      <c r="N32" s="2"/>
      <c r="O32" s="2"/>
      <c r="P32" s="2"/>
      <c r="Q32" s="45"/>
      <c r="R32" s="2"/>
      <c r="S32" s="212"/>
      <c r="T32" s="214"/>
      <c r="U32" s="212"/>
      <c r="V32" s="380"/>
      <c r="W32" s="88">
        <f>Y29*0+Y30*5+Y31*0+Y32*5+Y33*0+Y34*4</f>
        <v>29</v>
      </c>
      <c r="X32" s="41" t="s">
        <v>30</v>
      </c>
      <c r="Y32" s="39">
        <v>3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  <c r="AG32" s="90"/>
    </row>
    <row r="33" spans="2:33" ht="27.9" customHeight="1">
      <c r="B33" s="374" t="s">
        <v>40</v>
      </c>
      <c r="C33" s="370"/>
      <c r="D33" s="45"/>
      <c r="E33" s="45"/>
      <c r="F33" s="2"/>
      <c r="G33" s="2"/>
      <c r="H33" s="45"/>
      <c r="I33" s="2"/>
      <c r="J33" s="2"/>
      <c r="K33" s="2"/>
      <c r="L33" s="2"/>
      <c r="M33" s="2"/>
      <c r="N33" s="45"/>
      <c r="O33" s="2"/>
      <c r="P33" s="2"/>
      <c r="Q33" s="45"/>
      <c r="R33" s="2"/>
      <c r="S33" s="2"/>
      <c r="T33" s="2"/>
      <c r="U33" s="2"/>
      <c r="V33" s="380"/>
      <c r="W33" s="40" t="s">
        <v>47</v>
      </c>
      <c r="X33" s="41" t="s">
        <v>33</v>
      </c>
      <c r="Y33" s="39">
        <v>1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374"/>
      <c r="C34" s="370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380"/>
      <c r="W34" s="88">
        <f>Y29*2+Y30*7+Y31*1+Y32*0+Y33*0+Y34*8</f>
        <v>34.4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  <c r="AG34" s="90"/>
    </row>
    <row r="35" spans="2:33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80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81"/>
      <c r="W36" s="89">
        <f>W30*4+W34*4+W32*9</f>
        <v>882.6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2"/>
    </row>
    <row r="37" spans="2:33" s="36" customFormat="1" ht="27.9" customHeight="1">
      <c r="B37" s="31">
        <v>5</v>
      </c>
      <c r="C37" s="370"/>
      <c r="D37" s="32" t="str">
        <f>'115.5月菜單'!R12</f>
        <v>香Q米飯</v>
      </c>
      <c r="E37" s="32" t="s">
        <v>15</v>
      </c>
      <c r="F37" s="32"/>
      <c r="G37" s="32" t="str">
        <f>'115.5月菜單'!R13</f>
        <v>三角大豆腐X1(加)</v>
      </c>
      <c r="H37" s="32" t="s">
        <v>94</v>
      </c>
      <c r="I37" s="32"/>
      <c r="J37" s="32" t="str">
        <f>'115.5月菜單'!R14</f>
        <v>白菜針菇</v>
      </c>
      <c r="K37" s="32" t="s">
        <v>17</v>
      </c>
      <c r="L37" s="32"/>
      <c r="M37" s="32" t="str">
        <f>'115.5月菜單'!R15</f>
        <v>客家小炒(豆)</v>
      </c>
      <c r="N37" s="32" t="s">
        <v>17</v>
      </c>
      <c r="O37" s="32"/>
      <c r="P37" s="32" t="str">
        <f>'115.5月菜單'!R16</f>
        <v>季節蔬菜X2</v>
      </c>
      <c r="Q37" s="32" t="s">
        <v>67</v>
      </c>
      <c r="R37" s="32"/>
      <c r="S37" s="32" t="str">
        <f>'115.5月菜單'!R17</f>
        <v>味噌豆腐湯(豆)</v>
      </c>
      <c r="T37" s="32" t="s">
        <v>65</v>
      </c>
      <c r="U37" s="32"/>
      <c r="V37" s="379"/>
      <c r="W37" s="33" t="s">
        <v>44</v>
      </c>
      <c r="X37" s="34" t="s">
        <v>19</v>
      </c>
      <c r="Y37" s="35">
        <v>6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</v>
      </c>
      <c r="C38" s="370"/>
      <c r="D38" s="2" t="s">
        <v>57</v>
      </c>
      <c r="E38" s="2"/>
      <c r="F38" s="2">
        <v>120</v>
      </c>
      <c r="G38" s="97" t="s">
        <v>122</v>
      </c>
      <c r="H38" s="97" t="s">
        <v>96</v>
      </c>
      <c r="I38" s="97">
        <v>60</v>
      </c>
      <c r="J38" s="2" t="s">
        <v>188</v>
      </c>
      <c r="K38" s="2"/>
      <c r="L38" s="2">
        <v>70</v>
      </c>
      <c r="M38" s="97" t="s">
        <v>100</v>
      </c>
      <c r="N38" s="97" t="s">
        <v>86</v>
      </c>
      <c r="O38" s="97">
        <v>60</v>
      </c>
      <c r="P38" s="2" t="s">
        <v>66</v>
      </c>
      <c r="Q38" s="2"/>
      <c r="R38" s="2">
        <v>120</v>
      </c>
      <c r="S38" s="2" t="s">
        <v>83</v>
      </c>
      <c r="T38" s="2"/>
      <c r="U38" s="2">
        <v>1</v>
      </c>
      <c r="V38" s="380"/>
      <c r="W38" s="90">
        <f>Y37*15+Y38*0+Y39*5+Y40*0+Y41*15+Y42*W4212+15</f>
        <v>115</v>
      </c>
      <c r="X38" s="38" t="s">
        <v>25</v>
      </c>
      <c r="Y38" s="39">
        <v>2.4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>
      <c r="B39" s="37">
        <v>8</v>
      </c>
      <c r="C39" s="370"/>
      <c r="D39" s="2"/>
      <c r="E39" s="2"/>
      <c r="F39" s="2"/>
      <c r="G39" s="2"/>
      <c r="H39" s="45"/>
      <c r="I39" s="2"/>
      <c r="J39" s="2" t="s">
        <v>109</v>
      </c>
      <c r="K39" s="2"/>
      <c r="L39" s="2">
        <v>10</v>
      </c>
      <c r="M39" s="97" t="s">
        <v>79</v>
      </c>
      <c r="N39" s="97"/>
      <c r="O39" s="97">
        <v>1</v>
      </c>
      <c r="P39" s="2"/>
      <c r="Q39" s="2"/>
      <c r="R39" s="2"/>
      <c r="S39" s="2" t="s">
        <v>125</v>
      </c>
      <c r="T39" s="2" t="s">
        <v>86</v>
      </c>
      <c r="U39" s="2">
        <v>30</v>
      </c>
      <c r="V39" s="380"/>
      <c r="W39" s="40" t="s">
        <v>46</v>
      </c>
      <c r="X39" s="41" t="s">
        <v>27</v>
      </c>
      <c r="Y39" s="39">
        <v>2</v>
      </c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370"/>
      <c r="D40" s="162"/>
      <c r="E40" s="162"/>
      <c r="F40" s="159"/>
      <c r="G40" s="2"/>
      <c r="H40" s="2"/>
      <c r="I40" s="2"/>
      <c r="J40" s="2" t="s">
        <v>146</v>
      </c>
      <c r="K40" s="45"/>
      <c r="L40" s="2">
        <v>1</v>
      </c>
      <c r="M40" s="97"/>
      <c r="N40" s="98"/>
      <c r="O40" s="97"/>
      <c r="P40" s="2"/>
      <c r="Q40" s="2"/>
      <c r="R40" s="2"/>
      <c r="S40" s="2" t="s">
        <v>113</v>
      </c>
      <c r="T40" s="45"/>
      <c r="U40" s="2">
        <v>1</v>
      </c>
      <c r="V40" s="380"/>
      <c r="W40" s="88">
        <f>Y37*0+Y38*5+Y39*0+Y40*5+Y41*0+Y42*4</f>
        <v>27</v>
      </c>
      <c r="X40" s="41" t="s">
        <v>30</v>
      </c>
      <c r="Y40" s="39">
        <v>3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0"/>
    </row>
    <row r="41" spans="2:33" ht="27.9" customHeight="1">
      <c r="B41" s="374" t="s">
        <v>32</v>
      </c>
      <c r="C41" s="370"/>
      <c r="D41" s="87"/>
      <c r="E41" s="45"/>
      <c r="F41" s="2"/>
      <c r="G41" s="2"/>
      <c r="H41" s="2"/>
      <c r="I41" s="2"/>
      <c r="J41" s="2" t="s">
        <v>105</v>
      </c>
      <c r="K41" s="45"/>
      <c r="L41" s="2">
        <v>1</v>
      </c>
      <c r="M41" s="2"/>
      <c r="N41" s="45"/>
      <c r="O41" s="2"/>
      <c r="P41" s="2"/>
      <c r="Q41" s="2"/>
      <c r="R41" s="2"/>
      <c r="S41" s="2"/>
      <c r="T41" s="45"/>
      <c r="U41" s="2"/>
      <c r="V41" s="380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7.9" customHeight="1">
      <c r="B42" s="374"/>
      <c r="C42" s="370"/>
      <c r="D42" s="134"/>
      <c r="E42" s="111"/>
      <c r="F42" s="110"/>
      <c r="G42" s="2"/>
      <c r="H42" s="45"/>
      <c r="I42" s="2"/>
      <c r="J42" s="2"/>
      <c r="K42" s="45"/>
      <c r="L42" s="2"/>
      <c r="M42" s="2"/>
      <c r="N42" s="45"/>
      <c r="O42" s="2"/>
      <c r="P42" s="2"/>
      <c r="Q42" s="45"/>
      <c r="R42" s="2"/>
      <c r="S42" s="2"/>
      <c r="T42" s="45"/>
      <c r="U42" s="2"/>
      <c r="V42" s="380"/>
      <c r="W42" s="88">
        <f>Y37*2+Y38*7+Y39*1+Y40*0+Y41*0+Y42*8</f>
        <v>30.8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0"/>
    </row>
    <row r="43" spans="2:33" ht="27.9" customHeight="1">
      <c r="B43" s="47" t="s">
        <v>36</v>
      </c>
      <c r="C43" s="48"/>
      <c r="D43" s="134"/>
      <c r="E43" s="135"/>
      <c r="F43" s="121"/>
      <c r="G43" s="137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380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70"/>
      <c r="C44" s="15"/>
      <c r="D44" s="132"/>
      <c r="E44" s="136"/>
      <c r="F44" s="133"/>
      <c r="G44" s="138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381"/>
      <c r="W44" s="89">
        <f>W38*4+W42*4+W40*9</f>
        <v>826.2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2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74"/>
      <c r="AB45" s="56"/>
    </row>
    <row r="46" spans="2:33">
      <c r="B46" s="56"/>
      <c r="C46" s="61"/>
      <c r="D46" s="368"/>
      <c r="E46" s="368"/>
      <c r="F46" s="382"/>
      <c r="G46" s="382"/>
      <c r="H46" s="75"/>
      <c r="K46" s="75"/>
      <c r="N46" s="75"/>
      <c r="Q46" s="75"/>
      <c r="T46" s="75"/>
    </row>
    <row r="50" spans="19:19">
      <c r="S50"/>
    </row>
    <row r="51" spans="19:19">
      <c r="S51"/>
    </row>
    <row r="52" spans="19:19">
      <c r="S52"/>
    </row>
  </sheetData>
  <mergeCells count="20"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  <mergeCell ref="G3:L3"/>
    <mergeCell ref="B41:B42"/>
    <mergeCell ref="C13:C18"/>
    <mergeCell ref="V13:V20"/>
    <mergeCell ref="B17:B18"/>
    <mergeCell ref="B25:B26"/>
    <mergeCell ref="B33:B3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7"/>
  <sheetViews>
    <sheetView topLeftCell="A25" zoomScale="75" zoomScaleNormal="75" workbookViewId="0">
      <selection activeCell="M31" sqref="M31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3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375" t="s">
        <v>250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4"/>
      <c r="AB1" s="6"/>
    </row>
    <row r="2" spans="2:33" s="5" customFormat="1" ht="13.5" customHeight="1">
      <c r="B2" s="376"/>
      <c r="C2" s="377"/>
      <c r="D2" s="377"/>
      <c r="E2" s="377"/>
      <c r="F2" s="377"/>
      <c r="G2" s="377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207"/>
      <c r="W2" s="8"/>
      <c r="X2" s="9"/>
      <c r="Y2" s="8"/>
      <c r="Z2" s="4"/>
      <c r="AB2" s="6"/>
    </row>
    <row r="3" spans="2:33" ht="32.25" customHeight="1" thickBot="1">
      <c r="B3" s="81" t="s">
        <v>43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5"/>
      <c r="T3" s="11"/>
      <c r="U3" s="11"/>
      <c r="V3" s="207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5</v>
      </c>
      <c r="C5" s="370"/>
      <c r="D5" s="32" t="str">
        <f>'115.5月菜單'!B21</f>
        <v>香Q米飯</v>
      </c>
      <c r="E5" s="32" t="s">
        <v>63</v>
      </c>
      <c r="F5" s="1" t="s">
        <v>16</v>
      </c>
      <c r="G5" s="32" t="str">
        <f>'115.5月菜單'!B22</f>
        <v>胡蘿蔔炒蛋</v>
      </c>
      <c r="H5" s="32" t="s">
        <v>17</v>
      </c>
      <c r="I5" s="1" t="s">
        <v>16</v>
      </c>
      <c r="J5" s="32" t="str">
        <f>'115.5月菜單'!B23</f>
        <v>高麗菜香菇</v>
      </c>
      <c r="K5" s="32" t="s">
        <v>17</v>
      </c>
      <c r="L5" s="1" t="s">
        <v>16</v>
      </c>
      <c r="M5" s="32" t="str">
        <f>'115.5月菜單'!B24</f>
        <v>滷豆干(豆)</v>
      </c>
      <c r="N5" s="32" t="s">
        <v>80</v>
      </c>
      <c r="O5" s="1" t="s">
        <v>16</v>
      </c>
      <c r="P5" s="32" t="str">
        <f>'115.5月菜單'!B25</f>
        <v>季節蔬菜X2</v>
      </c>
      <c r="Q5" s="32" t="s">
        <v>67</v>
      </c>
      <c r="R5" s="1" t="s">
        <v>16</v>
      </c>
      <c r="S5" s="32" t="str">
        <f>'115.5月菜單'!B26</f>
        <v>竹筍湯</v>
      </c>
      <c r="T5" s="32" t="s">
        <v>65</v>
      </c>
      <c r="U5" s="1" t="s">
        <v>16</v>
      </c>
      <c r="V5" s="371"/>
      <c r="W5" s="33" t="s">
        <v>44</v>
      </c>
      <c r="X5" s="34" t="s">
        <v>19</v>
      </c>
      <c r="Y5" s="35">
        <v>6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370"/>
      <c r="D6" s="2" t="s">
        <v>64</v>
      </c>
      <c r="E6" s="2"/>
      <c r="F6" s="2">
        <v>120</v>
      </c>
      <c r="G6" s="2" t="s">
        <v>258</v>
      </c>
      <c r="H6" s="2"/>
      <c r="I6" s="2">
        <v>50</v>
      </c>
      <c r="J6" s="2" t="s">
        <v>138</v>
      </c>
      <c r="K6" s="2"/>
      <c r="L6" s="2">
        <v>60</v>
      </c>
      <c r="M6" s="97" t="s">
        <v>185</v>
      </c>
      <c r="N6" s="97" t="s">
        <v>86</v>
      </c>
      <c r="O6" s="97">
        <v>60</v>
      </c>
      <c r="P6" s="2" t="s">
        <v>66</v>
      </c>
      <c r="Q6" s="2"/>
      <c r="R6" s="2">
        <v>120</v>
      </c>
      <c r="S6" s="212" t="s">
        <v>120</v>
      </c>
      <c r="T6" s="212"/>
      <c r="U6" s="212">
        <v>30</v>
      </c>
      <c r="V6" s="372"/>
      <c r="W6" s="90">
        <f>Y5*15+Y6*0+Y7*5+Y8*0+Y9*15+Y10*W4180+15</f>
        <v>117</v>
      </c>
      <c r="X6" s="38" t="s">
        <v>25</v>
      </c>
      <c r="Y6" s="39">
        <v>2.8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>
      <c r="B7" s="37">
        <v>11</v>
      </c>
      <c r="C7" s="370"/>
      <c r="D7" s="2"/>
      <c r="E7" s="2"/>
      <c r="F7" s="2"/>
      <c r="G7" s="2" t="s">
        <v>116</v>
      </c>
      <c r="H7" s="2"/>
      <c r="I7" s="2">
        <v>30</v>
      </c>
      <c r="J7" s="2" t="s">
        <v>186</v>
      </c>
      <c r="K7" s="2"/>
      <c r="L7" s="2">
        <v>1</v>
      </c>
      <c r="M7" s="2"/>
      <c r="N7" s="87"/>
      <c r="O7" s="2"/>
      <c r="P7" s="2"/>
      <c r="Q7" s="2"/>
      <c r="R7" s="2"/>
      <c r="S7" s="213"/>
      <c r="T7" s="212"/>
      <c r="U7" s="212"/>
      <c r="V7" s="372"/>
      <c r="W7" s="40" t="s">
        <v>46</v>
      </c>
      <c r="X7" s="41" t="s">
        <v>27</v>
      </c>
      <c r="Y7" s="39">
        <v>2.4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G7" s="76"/>
    </row>
    <row r="8" spans="2:33" ht="27.9" customHeight="1">
      <c r="B8" s="37" t="s">
        <v>10</v>
      </c>
      <c r="C8" s="370"/>
      <c r="D8" s="2"/>
      <c r="E8" s="2"/>
      <c r="F8" s="2"/>
      <c r="G8" s="2"/>
      <c r="H8" s="45"/>
      <c r="I8" s="2"/>
      <c r="J8" s="2" t="s">
        <v>116</v>
      </c>
      <c r="K8" s="45"/>
      <c r="L8" s="2">
        <v>1</v>
      </c>
      <c r="M8" s="97"/>
      <c r="N8" s="97"/>
      <c r="O8" s="97"/>
      <c r="P8" s="2"/>
      <c r="Q8" s="45"/>
      <c r="R8" s="2"/>
      <c r="S8" s="212"/>
      <c r="T8" s="212"/>
      <c r="U8" s="212"/>
      <c r="V8" s="372"/>
      <c r="W8" s="88">
        <f>Y5*0+Y6*5+Y7*0+Y8*5+Y9*0+Y10*4</f>
        <v>29</v>
      </c>
      <c r="X8" s="41" t="s">
        <v>30</v>
      </c>
      <c r="Y8" s="39">
        <v>3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90"/>
    </row>
    <row r="9" spans="2:33" ht="27.9" customHeight="1">
      <c r="B9" s="374" t="s">
        <v>37</v>
      </c>
      <c r="C9" s="370"/>
      <c r="D9" s="2"/>
      <c r="E9" s="2"/>
      <c r="F9" s="2"/>
      <c r="G9" s="2"/>
      <c r="H9" s="45"/>
      <c r="I9" s="2"/>
      <c r="J9" s="2"/>
      <c r="K9" s="45"/>
      <c r="L9" s="2"/>
      <c r="M9" s="97"/>
      <c r="N9" s="97"/>
      <c r="O9" s="97"/>
      <c r="P9" s="2"/>
      <c r="Q9" s="45"/>
      <c r="R9" s="2"/>
      <c r="S9" s="212"/>
      <c r="T9" s="212"/>
      <c r="U9" s="212"/>
      <c r="V9" s="372"/>
      <c r="W9" s="40" t="s">
        <v>47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6"/>
    </row>
    <row r="10" spans="2:33" ht="27.9" customHeight="1">
      <c r="B10" s="374"/>
      <c r="C10" s="370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12"/>
      <c r="T10" s="214"/>
      <c r="U10" s="212"/>
      <c r="V10" s="372"/>
      <c r="W10" s="88">
        <f>Y5*2+Y6*7+Y7*1+Y8*0+Y9*0+Y10*8</f>
        <v>34</v>
      </c>
      <c r="X10" s="80" t="s">
        <v>42</v>
      </c>
      <c r="Y10" s="46">
        <v>0</v>
      </c>
      <c r="Z10" s="15"/>
      <c r="AA10" s="16" t="s">
        <v>35</v>
      </c>
      <c r="AE10" s="16">
        <f>AB10*15</f>
        <v>0</v>
      </c>
      <c r="AG10" s="90"/>
    </row>
    <row r="11" spans="2:33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72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73"/>
      <c r="W12" s="89">
        <f>W6*4+W10*4+W8*9</f>
        <v>865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2"/>
    </row>
    <row r="13" spans="2:33" s="36" customFormat="1" ht="27.9" customHeight="1">
      <c r="B13" s="31">
        <v>5</v>
      </c>
      <c r="C13" s="370"/>
      <c r="D13" s="32" t="str">
        <f>'115.5月菜單'!F21</f>
        <v>五穀飯</v>
      </c>
      <c r="E13" s="32" t="s">
        <v>63</v>
      </c>
      <c r="F13" s="32"/>
      <c r="G13" s="32" t="str">
        <f>'115.5月菜單'!F22</f>
        <v>毛豆拌洋芋(豆)</v>
      </c>
      <c r="H13" s="32" t="s">
        <v>17</v>
      </c>
      <c r="I13" s="32"/>
      <c r="J13" s="32" t="str">
        <f>'115.5月菜單'!F23</f>
        <v>滷蛋X1</v>
      </c>
      <c r="K13" s="32" t="s">
        <v>17</v>
      </c>
      <c r="L13" s="32"/>
      <c r="M13" s="32" t="str">
        <f>'115.5月菜單'!F24</f>
        <v>沙茶豆干片(豆)</v>
      </c>
      <c r="N13" s="32" t="s">
        <v>17</v>
      </c>
      <c r="O13" s="32"/>
      <c r="P13" s="32" t="str">
        <f>'115.5月菜單'!F25</f>
        <v>季節蔬菜X2</v>
      </c>
      <c r="Q13" s="32" t="s">
        <v>67</v>
      </c>
      <c r="R13" s="32"/>
      <c r="S13" s="32" t="str">
        <f>'115.5月菜單'!F26</f>
        <v>日式海芽湯</v>
      </c>
      <c r="T13" s="32" t="s">
        <v>65</v>
      </c>
      <c r="U13" s="32"/>
      <c r="V13" s="379"/>
      <c r="W13" s="33" t="s">
        <v>44</v>
      </c>
      <c r="X13" s="34" t="s">
        <v>19</v>
      </c>
      <c r="Y13" s="35">
        <v>6.5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370"/>
      <c r="D14" s="2" t="s">
        <v>57</v>
      </c>
      <c r="E14" s="2"/>
      <c r="F14" s="2">
        <v>80</v>
      </c>
      <c r="G14" s="2" t="s">
        <v>184</v>
      </c>
      <c r="H14" s="2" t="s">
        <v>86</v>
      </c>
      <c r="I14" s="2">
        <v>10</v>
      </c>
      <c r="J14" s="2" t="s">
        <v>261</v>
      </c>
      <c r="K14" s="2"/>
      <c r="L14" s="2">
        <v>55</v>
      </c>
      <c r="M14" s="97" t="s">
        <v>100</v>
      </c>
      <c r="N14" s="97" t="s">
        <v>86</v>
      </c>
      <c r="O14" s="97">
        <v>60</v>
      </c>
      <c r="P14" s="2" t="s">
        <v>66</v>
      </c>
      <c r="Q14" s="2"/>
      <c r="R14" s="2">
        <v>200</v>
      </c>
      <c r="S14" s="97" t="s">
        <v>83</v>
      </c>
      <c r="T14" s="97"/>
      <c r="U14" s="97">
        <v>1</v>
      </c>
      <c r="V14" s="380"/>
      <c r="W14" s="90">
        <f>Y13*15+Y14*0+Y15*5+Y16*0+Y17*15+Y18*W4188+15</f>
        <v>122.5</v>
      </c>
      <c r="X14" s="38" t="s">
        <v>25</v>
      </c>
      <c r="Y14" s="39">
        <v>2.9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>
      <c r="B15" s="37">
        <v>12</v>
      </c>
      <c r="C15" s="370"/>
      <c r="D15" s="2" t="s">
        <v>234</v>
      </c>
      <c r="E15" s="2"/>
      <c r="F15" s="2">
        <v>40</v>
      </c>
      <c r="G15" s="2" t="s">
        <v>238</v>
      </c>
      <c r="H15" s="2"/>
      <c r="I15" s="2">
        <v>45</v>
      </c>
      <c r="J15" s="2"/>
      <c r="K15" s="45"/>
      <c r="L15" s="2"/>
      <c r="M15" s="97"/>
      <c r="N15" s="97"/>
      <c r="O15" s="97"/>
      <c r="P15" s="2"/>
      <c r="Q15" s="2"/>
      <c r="R15" s="2"/>
      <c r="S15" s="97" t="s">
        <v>117</v>
      </c>
      <c r="T15" s="97"/>
      <c r="U15" s="97">
        <v>5</v>
      </c>
      <c r="V15" s="380"/>
      <c r="W15" s="40" t="s">
        <v>46</v>
      </c>
      <c r="X15" s="41" t="s">
        <v>27</v>
      </c>
      <c r="Y15" s="39">
        <v>2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3" ht="27.9" customHeight="1">
      <c r="B16" s="37" t="s">
        <v>10</v>
      </c>
      <c r="C16" s="370"/>
      <c r="D16" s="2"/>
      <c r="E16" s="45"/>
      <c r="F16" s="2"/>
      <c r="G16" s="2"/>
      <c r="H16" s="45"/>
      <c r="I16" s="2"/>
      <c r="J16" s="2"/>
      <c r="K16" s="45"/>
      <c r="L16" s="2"/>
      <c r="M16" s="97"/>
      <c r="N16" s="98"/>
      <c r="O16" s="97"/>
      <c r="P16" s="2"/>
      <c r="Q16" s="45"/>
      <c r="R16" s="2"/>
      <c r="S16" s="2" t="s">
        <v>113</v>
      </c>
      <c r="T16" s="2"/>
      <c r="U16" s="2">
        <v>1</v>
      </c>
      <c r="V16" s="380"/>
      <c r="W16" s="88">
        <f>Y13*0+Y14*5+Y15*0+Y16*5+Y17*0+Y18*4</f>
        <v>29.5</v>
      </c>
      <c r="X16" s="41" t="s">
        <v>30</v>
      </c>
      <c r="Y16" s="39">
        <v>3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>
      <c r="B17" s="374" t="s">
        <v>38</v>
      </c>
      <c r="C17" s="370"/>
      <c r="D17" s="45"/>
      <c r="E17" s="45"/>
      <c r="F17" s="2"/>
      <c r="G17" s="2"/>
      <c r="H17" s="45"/>
      <c r="I17" s="2"/>
      <c r="J17" s="2"/>
      <c r="K17" s="45"/>
      <c r="L17" s="2"/>
      <c r="M17" s="97"/>
      <c r="N17" s="45"/>
      <c r="O17" s="2"/>
      <c r="P17" s="2"/>
      <c r="Q17" s="45"/>
      <c r="R17" s="2"/>
      <c r="S17" s="2"/>
      <c r="T17" s="2"/>
      <c r="U17" s="2"/>
      <c r="V17" s="380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374"/>
      <c r="C18" s="370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45"/>
      <c r="U18" s="2"/>
      <c r="V18" s="380"/>
      <c r="W18" s="88">
        <f>Y13*2+Y14*7+Y15*1+Y16*0+Y17*0+Y18*8</f>
        <v>35.299999999999997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0"/>
    </row>
    <row r="19" spans="2:33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380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81"/>
      <c r="W20" s="89">
        <f>W14*4+W18*4+W16*9</f>
        <v>896.7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2"/>
    </row>
    <row r="21" spans="2:33" s="36" customFormat="1" ht="27.9" customHeight="1">
      <c r="B21" s="31">
        <v>5</v>
      </c>
      <c r="C21" s="370"/>
      <c r="D21" s="32" t="str">
        <f>'115.5月菜單'!J21</f>
        <v>香Q米飯</v>
      </c>
      <c r="E21" s="32" t="s">
        <v>15</v>
      </c>
      <c r="F21" s="32"/>
      <c r="G21" s="32" t="str">
        <f>'115.5月菜單'!J22</f>
        <v>香滷豆腐丁(加)</v>
      </c>
      <c r="H21" s="32" t="s">
        <v>149</v>
      </c>
      <c r="I21" s="32"/>
      <c r="J21" s="32" t="str">
        <f>'115.5月菜單'!J23</f>
        <v>五香豆干絲(豆)</v>
      </c>
      <c r="K21" s="32" t="s">
        <v>17</v>
      </c>
      <c r="L21" s="32"/>
      <c r="M21" s="32" t="str">
        <f>'115.5月菜單'!J24</f>
        <v>冬瓜三色</v>
      </c>
      <c r="N21" s="32" t="s">
        <v>17</v>
      </c>
      <c r="O21" s="32"/>
      <c r="P21" s="32" t="str">
        <f>'115.5月菜單'!J25</f>
        <v>季節蔬菜X2</v>
      </c>
      <c r="Q21" s="32" t="s">
        <v>18</v>
      </c>
      <c r="R21" s="32"/>
      <c r="S21" s="32" t="str">
        <f>'115.5月菜單'!J26</f>
        <v>玉米濃湯(芡)</v>
      </c>
      <c r="T21" s="32" t="s">
        <v>137</v>
      </c>
      <c r="U21" s="32"/>
      <c r="V21" s="379"/>
      <c r="W21" s="33" t="s">
        <v>44</v>
      </c>
      <c r="X21" s="34" t="s">
        <v>19</v>
      </c>
      <c r="Y21" s="35">
        <v>6.2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370"/>
      <c r="D22" s="2" t="s">
        <v>24</v>
      </c>
      <c r="E22" s="2"/>
      <c r="F22" s="2">
        <v>120</v>
      </c>
      <c r="G22" s="2" t="s">
        <v>97</v>
      </c>
      <c r="H22" s="2" t="s">
        <v>96</v>
      </c>
      <c r="I22" s="2">
        <v>60</v>
      </c>
      <c r="J22" s="2" t="s">
        <v>106</v>
      </c>
      <c r="K22" s="2" t="s">
        <v>86</v>
      </c>
      <c r="L22" s="2">
        <v>45</v>
      </c>
      <c r="M22" s="2" t="s">
        <v>91</v>
      </c>
      <c r="N22" s="2"/>
      <c r="O22" s="2">
        <v>80</v>
      </c>
      <c r="P22" s="2" t="s">
        <v>60</v>
      </c>
      <c r="Q22" s="2"/>
      <c r="R22" s="2">
        <v>120</v>
      </c>
      <c r="S22" s="159" t="s">
        <v>237</v>
      </c>
      <c r="T22" s="159"/>
      <c r="U22" s="159">
        <v>20</v>
      </c>
      <c r="V22" s="380"/>
      <c r="W22" s="90">
        <f>Y21*15+Y22*0+Y23*5+Y24*0+Y25*15+Y26*W4196+15</f>
        <v>118</v>
      </c>
      <c r="X22" s="38" t="s">
        <v>25</v>
      </c>
      <c r="Y22" s="39">
        <v>2.5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7.9" customHeight="1">
      <c r="B23" s="37">
        <v>13</v>
      </c>
      <c r="C23" s="370"/>
      <c r="D23" s="2"/>
      <c r="E23" s="2"/>
      <c r="F23" s="2"/>
      <c r="G23" s="2"/>
      <c r="H23" s="2"/>
      <c r="I23" s="2"/>
      <c r="J23" s="2"/>
      <c r="K23" s="2"/>
      <c r="L23" s="2"/>
      <c r="M23" s="2" t="s">
        <v>90</v>
      </c>
      <c r="N23" s="2"/>
      <c r="O23" s="2">
        <v>1</v>
      </c>
      <c r="P23" s="2"/>
      <c r="Q23" s="2"/>
      <c r="R23" s="2"/>
      <c r="S23" s="159"/>
      <c r="T23" s="159"/>
      <c r="U23" s="159"/>
      <c r="V23" s="380"/>
      <c r="W23" s="40" t="s">
        <v>46</v>
      </c>
      <c r="X23" s="41" t="s">
        <v>27</v>
      </c>
      <c r="Y23" s="39">
        <v>2</v>
      </c>
      <c r="AA23" s="58" t="s">
        <v>28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29</v>
      </c>
      <c r="AF23" s="60">
        <f>AC23*4+AD23*9</f>
        <v>153.30000000000001</v>
      </c>
      <c r="AG23" s="76"/>
    </row>
    <row r="24" spans="2:33" s="57" customFormat="1" ht="27.9" customHeight="1">
      <c r="B24" s="37" t="s">
        <v>10</v>
      </c>
      <c r="C24" s="370"/>
      <c r="D24" s="2"/>
      <c r="E24" s="2"/>
      <c r="F24" s="2"/>
      <c r="G24" s="2"/>
      <c r="H24" s="45"/>
      <c r="I24" s="2"/>
      <c r="J24" s="2"/>
      <c r="K24" s="2"/>
      <c r="L24" s="2"/>
      <c r="M24" s="2"/>
      <c r="N24" s="85"/>
      <c r="O24" s="2"/>
      <c r="P24" s="2"/>
      <c r="Q24" s="87"/>
      <c r="R24" s="2"/>
      <c r="S24" s="159"/>
      <c r="T24" s="159"/>
      <c r="U24" s="159"/>
      <c r="V24" s="380"/>
      <c r="W24" s="88">
        <f>Y21*0+Y22*5+Y23*0+Y24*5+Y25*0+Y26*4</f>
        <v>27.5</v>
      </c>
      <c r="X24" s="41" t="s">
        <v>30</v>
      </c>
      <c r="Y24" s="39">
        <v>3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0"/>
    </row>
    <row r="25" spans="2:33" s="57" customFormat="1" ht="27.9" customHeight="1">
      <c r="B25" s="374" t="s">
        <v>39</v>
      </c>
      <c r="C25" s="370"/>
      <c r="D25" s="2"/>
      <c r="E25" s="2"/>
      <c r="F25" s="2"/>
      <c r="G25" s="2"/>
      <c r="H25" s="45"/>
      <c r="I25" s="2"/>
      <c r="J25" s="2"/>
      <c r="K25" s="85"/>
      <c r="L25" s="2"/>
      <c r="M25" s="2"/>
      <c r="N25" s="2"/>
      <c r="O25" s="2"/>
      <c r="P25" s="2"/>
      <c r="Q25" s="45"/>
      <c r="R25" s="2"/>
      <c r="S25" s="159"/>
      <c r="T25" s="161"/>
      <c r="U25" s="159"/>
      <c r="V25" s="380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374"/>
      <c r="C26" s="370"/>
      <c r="D26" s="2"/>
      <c r="E26" s="2"/>
      <c r="F26" s="2"/>
      <c r="G26" s="2"/>
      <c r="H26" s="45"/>
      <c r="I26" s="2"/>
      <c r="J26" s="2"/>
      <c r="K26" s="45"/>
      <c r="L26" s="2"/>
      <c r="M26" s="2"/>
      <c r="N26" s="2"/>
      <c r="O26" s="2"/>
      <c r="P26" s="2"/>
      <c r="Q26" s="45"/>
      <c r="R26" s="2"/>
      <c r="S26" s="159"/>
      <c r="T26" s="160"/>
      <c r="U26" s="159"/>
      <c r="V26" s="380"/>
      <c r="W26" s="88">
        <f>Y21*2+Y22*7+Y23*1+Y24*0+Y25*0+Y26*8</f>
        <v>31.9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7.9" customHeight="1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159"/>
      <c r="T27" s="160"/>
      <c r="U27" s="159"/>
      <c r="V27" s="380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>
      <c r="B28" s="65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81"/>
      <c r="W28" s="89">
        <f>W22*4+W26*4+W24*9</f>
        <v>847.1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2"/>
    </row>
    <row r="29" spans="2:33" s="36" customFormat="1" ht="27.9" customHeight="1">
      <c r="B29" s="31">
        <v>5</v>
      </c>
      <c r="C29" s="370"/>
      <c r="D29" s="32" t="str">
        <f>'115.5月菜單'!N21</f>
        <v>地瓜飯</v>
      </c>
      <c r="E29" s="32" t="s">
        <v>15</v>
      </c>
      <c r="F29" s="32"/>
      <c r="G29" s="32" t="str">
        <f>'115.5月菜單'!N22</f>
        <v>西芹豆干片(豆)</v>
      </c>
      <c r="H29" s="32" t="s">
        <v>85</v>
      </c>
      <c r="I29" s="32"/>
      <c r="J29" s="32" t="str">
        <f>'115.5月菜單'!N23</f>
        <v>三杯素豆腸</v>
      </c>
      <c r="K29" s="32" t="s">
        <v>17</v>
      </c>
      <c r="L29" s="32"/>
      <c r="M29" s="32" t="str">
        <f>'115.5月菜單'!N24</f>
        <v>塔香海帶根</v>
      </c>
      <c r="N29" s="32" t="s">
        <v>17</v>
      </c>
      <c r="O29" s="32"/>
      <c r="P29" s="32" t="str">
        <f>'115.5月菜單'!N25</f>
        <v>季節蔬菜X2</v>
      </c>
      <c r="Q29" s="32" t="s">
        <v>50</v>
      </c>
      <c r="R29" s="32"/>
      <c r="S29" s="32" t="str">
        <f>'115.5月菜單'!N26</f>
        <v>榨菜黃豆芽湯(醃)/水果</v>
      </c>
      <c r="T29" s="32" t="s">
        <v>49</v>
      </c>
      <c r="U29" s="32"/>
      <c r="V29" s="379" t="s">
        <v>35</v>
      </c>
      <c r="W29" s="33" t="s">
        <v>44</v>
      </c>
      <c r="X29" s="34" t="s">
        <v>19</v>
      </c>
      <c r="Y29" s="35">
        <v>6.4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3" ht="27.9" customHeight="1">
      <c r="B30" s="37" t="s">
        <v>8</v>
      </c>
      <c r="C30" s="370"/>
      <c r="D30" s="2" t="s">
        <v>24</v>
      </c>
      <c r="E30" s="2"/>
      <c r="F30" s="2">
        <v>110</v>
      </c>
      <c r="G30" s="2" t="s">
        <v>239</v>
      </c>
      <c r="H30" s="2" t="s">
        <v>104</v>
      </c>
      <c r="I30" s="2">
        <v>60</v>
      </c>
      <c r="J30" s="159" t="s">
        <v>269</v>
      </c>
      <c r="K30" s="159"/>
      <c r="L30" s="159">
        <v>50</v>
      </c>
      <c r="M30" s="2" t="s">
        <v>142</v>
      </c>
      <c r="N30" s="2"/>
      <c r="O30" s="2">
        <v>60</v>
      </c>
      <c r="P30" s="2" t="s">
        <v>60</v>
      </c>
      <c r="Q30" s="2"/>
      <c r="R30" s="2">
        <v>120</v>
      </c>
      <c r="S30" s="212" t="s">
        <v>118</v>
      </c>
      <c r="T30" s="212" t="s">
        <v>145</v>
      </c>
      <c r="U30" s="212">
        <v>30</v>
      </c>
      <c r="V30" s="380"/>
      <c r="W30" s="90">
        <f>Y29*15+Y30*0+Y31*5+Y32*0+Y33*15+Y34*W4204</f>
        <v>122</v>
      </c>
      <c r="X30" s="38" t="s">
        <v>25</v>
      </c>
      <c r="Y30" s="39">
        <v>2.4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>
      <c r="B31" s="37">
        <v>14</v>
      </c>
      <c r="C31" s="370"/>
      <c r="D31" s="2" t="s">
        <v>155</v>
      </c>
      <c r="E31" s="2"/>
      <c r="F31" s="2">
        <v>50</v>
      </c>
      <c r="G31" s="2" t="s">
        <v>108</v>
      </c>
      <c r="H31" s="2"/>
      <c r="I31" s="2">
        <v>10</v>
      </c>
      <c r="J31" s="159"/>
      <c r="K31" s="160"/>
      <c r="L31" s="159"/>
      <c r="M31" s="2" t="s">
        <v>119</v>
      </c>
      <c r="N31" s="2"/>
      <c r="O31" s="2">
        <v>1</v>
      </c>
      <c r="P31" s="2"/>
      <c r="Q31" s="2"/>
      <c r="R31" s="2"/>
      <c r="S31" s="383" t="s">
        <v>110</v>
      </c>
      <c r="T31" s="384"/>
      <c r="U31" s="212">
        <v>10</v>
      </c>
      <c r="V31" s="380"/>
      <c r="W31" s="40" t="s">
        <v>46</v>
      </c>
      <c r="X31" s="41" t="s">
        <v>27</v>
      </c>
      <c r="Y31" s="39">
        <v>2.2000000000000002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</row>
    <row r="32" spans="2:33" ht="27.9" customHeight="1">
      <c r="B32" s="37" t="s">
        <v>10</v>
      </c>
      <c r="C32" s="370"/>
      <c r="D32" s="2"/>
      <c r="E32" s="45"/>
      <c r="F32" s="2"/>
      <c r="G32" s="2"/>
      <c r="H32" s="45"/>
      <c r="I32" s="2"/>
      <c r="J32" s="159"/>
      <c r="K32" s="161"/>
      <c r="L32" s="159"/>
      <c r="M32" s="2" t="s">
        <v>150</v>
      </c>
      <c r="N32" s="2"/>
      <c r="O32" s="2">
        <v>1</v>
      </c>
      <c r="P32" s="2"/>
      <c r="Q32" s="45"/>
      <c r="R32" s="2"/>
      <c r="S32" s="212" t="s">
        <v>113</v>
      </c>
      <c r="T32" s="212"/>
      <c r="U32" s="212">
        <v>1</v>
      </c>
      <c r="V32" s="380"/>
      <c r="W32" s="88">
        <f>Y29*0+Y30*5+Y31*0+Y32*5+Y33*0+Y34*4</f>
        <v>27</v>
      </c>
      <c r="X32" s="41" t="s">
        <v>30</v>
      </c>
      <c r="Y32" s="39">
        <v>3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</row>
    <row r="33" spans="2:33" ht="27.9" customHeight="1">
      <c r="B33" s="374" t="s">
        <v>40</v>
      </c>
      <c r="C33" s="370"/>
      <c r="D33" s="45"/>
      <c r="E33" s="45"/>
      <c r="F33" s="2"/>
      <c r="G33" s="2"/>
      <c r="H33" s="45"/>
      <c r="I33" s="2"/>
      <c r="J33" s="159"/>
      <c r="K33" s="160"/>
      <c r="L33" s="159"/>
      <c r="M33" s="2"/>
      <c r="N33" s="45"/>
      <c r="O33" s="2"/>
      <c r="P33" s="2"/>
      <c r="Q33" s="45"/>
      <c r="R33" s="2"/>
      <c r="S33" s="2"/>
      <c r="T33" s="45"/>
      <c r="U33" s="2"/>
      <c r="V33" s="380"/>
      <c r="W33" s="40" t="s">
        <v>47</v>
      </c>
      <c r="X33" s="41" t="s">
        <v>33</v>
      </c>
      <c r="Y33" s="39">
        <v>1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</row>
    <row r="34" spans="2:33" ht="27.9" customHeight="1">
      <c r="B34" s="374"/>
      <c r="C34" s="370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85"/>
      <c r="U34" s="2"/>
      <c r="V34" s="380"/>
      <c r="W34" s="88">
        <f>Y29*2+Y30*7+Y31*1+Y32*0+Y33*0+Y34*8</f>
        <v>31.8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</row>
    <row r="35" spans="2:33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80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81"/>
      <c r="W36" s="89">
        <f>W30*4+W34*4+W32*9</f>
        <v>858.2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2"/>
    </row>
    <row r="37" spans="2:33" s="36" customFormat="1" ht="27.9" customHeight="1">
      <c r="B37" s="31">
        <v>5</v>
      </c>
      <c r="C37" s="370"/>
      <c r="D37" s="32" t="str">
        <f>'115.5月菜單'!R21</f>
        <v>香Q米飯</v>
      </c>
      <c r="E37" s="32" t="s">
        <v>15</v>
      </c>
      <c r="F37" s="32"/>
      <c r="G37" s="32" t="str">
        <f>'115.5月菜單'!R22</f>
        <v>毛豆乾丁(豆)</v>
      </c>
      <c r="H37" s="32" t="s">
        <v>17</v>
      </c>
      <c r="I37" s="32"/>
      <c r="J37" s="32" t="str">
        <f>'115.5月菜單'!R23</f>
        <v>三絲豆腐(豆)</v>
      </c>
      <c r="K37" s="32" t="s">
        <v>17</v>
      </c>
      <c r="L37" s="32"/>
      <c r="M37" s="32" t="str">
        <f>'115.5月菜單'!R24</f>
        <v>香炒筍片(醃)</v>
      </c>
      <c r="N37" s="32" t="s">
        <v>80</v>
      </c>
      <c r="O37" s="32"/>
      <c r="P37" s="32" t="str">
        <f>'115.5月菜單'!R25</f>
        <v>季節蔬菜X2</v>
      </c>
      <c r="Q37" s="32" t="s">
        <v>51</v>
      </c>
      <c r="R37" s="32"/>
      <c r="S37" s="32" t="str">
        <f>'115.5月菜單'!R26</f>
        <v>紫菜薑絲湯</v>
      </c>
      <c r="T37" s="32" t="s">
        <v>52</v>
      </c>
      <c r="U37" s="32"/>
      <c r="V37" s="379"/>
      <c r="W37" s="33" t="s">
        <v>44</v>
      </c>
      <c r="X37" s="34" t="s">
        <v>19</v>
      </c>
      <c r="Y37" s="35">
        <v>6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</v>
      </c>
      <c r="C38" s="370"/>
      <c r="D38" s="2" t="s">
        <v>24</v>
      </c>
      <c r="E38" s="2"/>
      <c r="F38" s="2">
        <v>120</v>
      </c>
      <c r="G38" s="2" t="s">
        <v>184</v>
      </c>
      <c r="H38" s="2" t="s">
        <v>86</v>
      </c>
      <c r="I38" s="2">
        <v>5</v>
      </c>
      <c r="J38" s="97" t="s">
        <v>125</v>
      </c>
      <c r="K38" s="97" t="s">
        <v>151</v>
      </c>
      <c r="L38" s="97">
        <v>60</v>
      </c>
      <c r="M38" s="97" t="s">
        <v>189</v>
      </c>
      <c r="N38" s="97" t="s">
        <v>145</v>
      </c>
      <c r="O38" s="97">
        <v>70</v>
      </c>
      <c r="P38" s="2" t="s">
        <v>60</v>
      </c>
      <c r="Q38" s="2"/>
      <c r="R38" s="2">
        <v>120</v>
      </c>
      <c r="S38" s="2" t="s">
        <v>82</v>
      </c>
      <c r="T38" s="2"/>
      <c r="U38" s="2">
        <v>1</v>
      </c>
      <c r="V38" s="380"/>
      <c r="W38" s="90">
        <f>Y37*15+Y38*0+Y39*5+Y40*0+Y41*15+Y42*W4212+15</f>
        <v>116.5</v>
      </c>
      <c r="X38" s="38" t="s">
        <v>25</v>
      </c>
      <c r="Y38" s="39">
        <v>2.5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>
      <c r="B39" s="37">
        <v>15</v>
      </c>
      <c r="C39" s="370"/>
      <c r="D39" s="2"/>
      <c r="E39" s="2"/>
      <c r="F39" s="2"/>
      <c r="G39" s="2" t="s">
        <v>185</v>
      </c>
      <c r="H39" s="85" t="s">
        <v>86</v>
      </c>
      <c r="I39" s="2">
        <v>45</v>
      </c>
      <c r="J39" s="97" t="s">
        <v>109</v>
      </c>
      <c r="K39" s="97"/>
      <c r="L39" s="97">
        <v>5</v>
      </c>
      <c r="M39" s="97"/>
      <c r="N39" s="97"/>
      <c r="O39" s="97"/>
      <c r="P39" s="2"/>
      <c r="Q39" s="2"/>
      <c r="R39" s="2"/>
      <c r="S39" s="2" t="s">
        <v>113</v>
      </c>
      <c r="T39" s="2"/>
      <c r="U39" s="2">
        <v>1</v>
      </c>
      <c r="V39" s="380"/>
      <c r="W39" s="40" t="s">
        <v>46</v>
      </c>
      <c r="X39" s="41" t="s">
        <v>27</v>
      </c>
      <c r="Y39" s="39">
        <v>2.2999999999999998</v>
      </c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370"/>
      <c r="D40" s="159"/>
      <c r="E40" s="159"/>
      <c r="F40" s="159"/>
      <c r="G40" s="2"/>
      <c r="H40" s="2"/>
      <c r="I40" s="2"/>
      <c r="J40" s="2" t="s">
        <v>167</v>
      </c>
      <c r="K40" s="118"/>
      <c r="L40" s="97">
        <v>5</v>
      </c>
      <c r="M40" s="2"/>
      <c r="N40" s="118"/>
      <c r="O40" s="97"/>
      <c r="P40" s="2"/>
      <c r="Q40" s="2"/>
      <c r="R40" s="2"/>
      <c r="S40" s="2"/>
      <c r="T40" s="2"/>
      <c r="U40" s="2"/>
      <c r="V40" s="380"/>
      <c r="W40" s="88">
        <f>Y37*0+Y38*5+Y39*0+Y40*5+Y41*0+Y42*4</f>
        <v>27.5</v>
      </c>
      <c r="X40" s="41" t="s">
        <v>30</v>
      </c>
      <c r="Y40" s="39">
        <v>3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0"/>
    </row>
    <row r="41" spans="2:33" ht="27.9" customHeight="1">
      <c r="B41" s="374" t="s">
        <v>32</v>
      </c>
      <c r="C41" s="370"/>
      <c r="D41" s="97"/>
      <c r="E41" s="97"/>
      <c r="F41" s="97"/>
      <c r="G41" s="2"/>
      <c r="H41" s="2"/>
      <c r="I41" s="2"/>
      <c r="J41" s="2" t="s">
        <v>116</v>
      </c>
      <c r="K41" s="45"/>
      <c r="L41" s="2">
        <v>1</v>
      </c>
      <c r="M41" s="2"/>
      <c r="N41" s="45"/>
      <c r="O41" s="2"/>
      <c r="P41" s="2"/>
      <c r="Q41" s="2"/>
      <c r="R41" s="2"/>
      <c r="S41" s="2"/>
      <c r="T41" s="2"/>
      <c r="U41" s="2"/>
      <c r="V41" s="380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7.9" customHeight="1">
      <c r="B42" s="374"/>
      <c r="C42" s="370"/>
      <c r="D42" s="97"/>
      <c r="E42" s="97"/>
      <c r="F42" s="97"/>
      <c r="G42" s="2"/>
      <c r="H42" s="45"/>
      <c r="I42" s="2"/>
      <c r="J42" s="2"/>
      <c r="K42" s="2"/>
      <c r="L42" s="2"/>
      <c r="M42" s="2"/>
      <c r="N42" s="85"/>
      <c r="O42" s="2"/>
      <c r="P42" s="2"/>
      <c r="Q42" s="45"/>
      <c r="R42" s="2"/>
      <c r="S42" s="2"/>
      <c r="T42" s="45"/>
      <c r="U42" s="2"/>
      <c r="V42" s="380"/>
      <c r="W42" s="88">
        <f>Y37*2+Y38*7+Y39*1+Y40*0+Y41*0+Y42*8</f>
        <v>31.8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0"/>
    </row>
    <row r="43" spans="2:33" ht="27.9" customHeight="1">
      <c r="B43" s="47" t="s">
        <v>36</v>
      </c>
      <c r="C43" s="48"/>
      <c r="D43" s="2"/>
      <c r="E43" s="118"/>
      <c r="F43" s="97"/>
      <c r="G43" s="2"/>
      <c r="H43" s="45"/>
      <c r="I43" s="2"/>
      <c r="J43" s="2"/>
      <c r="K43" s="45"/>
      <c r="L43" s="2"/>
      <c r="M43" s="109"/>
      <c r="N43" s="120"/>
      <c r="O43" s="2"/>
      <c r="P43" s="2"/>
      <c r="Q43" s="45"/>
      <c r="R43" s="2"/>
      <c r="S43" s="2"/>
      <c r="T43" s="45"/>
      <c r="U43" s="2"/>
      <c r="V43" s="380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381"/>
      <c r="W44" s="89">
        <f>W38*4+W42*4+W40*9</f>
        <v>840.7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2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74"/>
      <c r="AB45" s="56"/>
    </row>
    <row r="46" spans="2:33" ht="28.2">
      <c r="B46" s="56"/>
      <c r="C46" s="61"/>
      <c r="D46" s="368"/>
      <c r="E46" s="368"/>
      <c r="F46" s="382"/>
      <c r="G46" s="382"/>
      <c r="H46" s="75"/>
      <c r="K46" s="75"/>
      <c r="M46" s="121"/>
      <c r="N46" s="121"/>
      <c r="O46" s="121"/>
      <c r="Q46" s="75"/>
      <c r="T46" s="75"/>
    </row>
    <row r="47" spans="2:33" ht="28.2">
      <c r="M47" s="121"/>
      <c r="N47" s="121"/>
      <c r="O47" s="121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S31:T31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Y46"/>
  <sheetViews>
    <sheetView topLeftCell="A14" zoomScale="75" zoomScaleNormal="75" workbookViewId="0">
      <selection activeCell="J41" sqref="J41:M41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16384" width="9" style="16"/>
  </cols>
  <sheetData>
    <row r="1" spans="2:25" s="5" customFormat="1" ht="39">
      <c r="B1" s="375" t="s">
        <v>251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</row>
    <row r="2" spans="2:25" s="5" customFormat="1" ht="13.5" customHeight="1">
      <c r="B2" s="376"/>
      <c r="C2" s="377"/>
      <c r="D2" s="377"/>
      <c r="E2" s="377"/>
      <c r="F2" s="377"/>
      <c r="G2" s="377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</row>
    <row r="3" spans="2:25" ht="32.25" customHeight="1" thickBot="1">
      <c r="B3" s="81" t="s">
        <v>43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</row>
    <row r="4" spans="2:25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</row>
    <row r="5" spans="2:25" s="36" customFormat="1" ht="65.099999999999994" customHeight="1">
      <c r="B5" s="31">
        <v>5</v>
      </c>
      <c r="C5" s="370"/>
      <c r="D5" s="32" t="str">
        <f>'115.5月菜單'!B30</f>
        <v>香Q米飯</v>
      </c>
      <c r="E5" s="32" t="s">
        <v>54</v>
      </c>
      <c r="F5" s="1" t="s">
        <v>16</v>
      </c>
      <c r="G5" s="32" t="str">
        <f>'115.5月菜單'!B31</f>
        <v>塔香素肚(加)</v>
      </c>
      <c r="H5" s="32" t="s">
        <v>77</v>
      </c>
      <c r="I5" s="1" t="s">
        <v>16</v>
      </c>
      <c r="J5" s="32" t="str">
        <f>'115.5月菜單'!B32</f>
        <v>蒸蛋</v>
      </c>
      <c r="K5" s="32" t="s">
        <v>15</v>
      </c>
      <c r="L5" s="1" t="s">
        <v>16</v>
      </c>
      <c r="M5" s="32" t="str">
        <f>'115.5月菜單'!B33</f>
        <v>炒乾片(豆)</v>
      </c>
      <c r="N5" s="32" t="s">
        <v>85</v>
      </c>
      <c r="O5" s="1" t="s">
        <v>16</v>
      </c>
      <c r="P5" s="32" t="str">
        <f>'115.5月菜單'!B34</f>
        <v>季節蔬菜X2</v>
      </c>
      <c r="Q5" s="32" t="s">
        <v>55</v>
      </c>
      <c r="R5" s="1" t="s">
        <v>16</v>
      </c>
      <c r="S5" s="32" t="str">
        <f>'115.5月菜單'!B35</f>
        <v>冬瓜湯</v>
      </c>
      <c r="T5" s="32" t="s">
        <v>17</v>
      </c>
      <c r="U5" s="1" t="s">
        <v>16</v>
      </c>
      <c r="V5" s="371"/>
      <c r="W5" s="33" t="s">
        <v>44</v>
      </c>
      <c r="X5" s="34" t="s">
        <v>19</v>
      </c>
      <c r="Y5" s="35">
        <v>6</v>
      </c>
    </row>
    <row r="6" spans="2:25" ht="27.9" customHeight="1">
      <c r="B6" s="37" t="s">
        <v>8</v>
      </c>
      <c r="C6" s="370"/>
      <c r="D6" s="2" t="s">
        <v>59</v>
      </c>
      <c r="E6" s="2"/>
      <c r="F6" s="2">
        <v>120</v>
      </c>
      <c r="G6" s="2" t="s">
        <v>121</v>
      </c>
      <c r="H6" s="2"/>
      <c r="I6" s="2">
        <v>70</v>
      </c>
      <c r="J6" s="2" t="s">
        <v>258</v>
      </c>
      <c r="K6" s="2"/>
      <c r="L6" s="2">
        <v>50</v>
      </c>
      <c r="M6" s="2" t="s">
        <v>100</v>
      </c>
      <c r="N6" s="2" t="s">
        <v>86</v>
      </c>
      <c r="O6" s="2">
        <v>60</v>
      </c>
      <c r="P6" s="2" t="s">
        <v>60</v>
      </c>
      <c r="Q6" s="2"/>
      <c r="R6" s="2">
        <v>170</v>
      </c>
      <c r="S6" s="212" t="s">
        <v>91</v>
      </c>
      <c r="T6" s="212"/>
      <c r="U6" s="212">
        <v>30</v>
      </c>
      <c r="V6" s="372"/>
      <c r="W6" s="90">
        <f>Y5*15+Y6*0+Y7*5+Y8*0+Y9*15+Y10*W4180+15</f>
        <v>116</v>
      </c>
      <c r="X6" s="38" t="s">
        <v>25</v>
      </c>
      <c r="Y6" s="39">
        <v>2.9</v>
      </c>
    </row>
    <row r="7" spans="2:25" ht="27.9" customHeight="1">
      <c r="B7" s="37">
        <v>18</v>
      </c>
      <c r="C7" s="370"/>
      <c r="D7" s="2"/>
      <c r="E7" s="2"/>
      <c r="F7" s="2"/>
      <c r="G7" s="2" t="s">
        <v>119</v>
      </c>
      <c r="H7" s="2"/>
      <c r="I7" s="2">
        <v>1</v>
      </c>
      <c r="J7" s="2"/>
      <c r="K7" s="2"/>
      <c r="L7" s="2"/>
      <c r="M7" s="2"/>
      <c r="N7" s="2"/>
      <c r="O7" s="2"/>
      <c r="P7" s="2"/>
      <c r="Q7" s="2"/>
      <c r="R7" s="2"/>
      <c r="S7" s="212" t="s">
        <v>113</v>
      </c>
      <c r="T7" s="212"/>
      <c r="U7" s="212">
        <v>1</v>
      </c>
      <c r="V7" s="372"/>
      <c r="W7" s="40" t="s">
        <v>46</v>
      </c>
      <c r="X7" s="41" t="s">
        <v>27</v>
      </c>
      <c r="Y7" s="39">
        <v>2.2000000000000002</v>
      </c>
    </row>
    <row r="8" spans="2:25" ht="27.9" customHeight="1">
      <c r="B8" s="37" t="s">
        <v>10</v>
      </c>
      <c r="C8" s="370"/>
      <c r="D8" s="2"/>
      <c r="E8" s="2"/>
      <c r="F8" s="2"/>
      <c r="G8" s="2" t="s">
        <v>143</v>
      </c>
      <c r="H8" s="87"/>
      <c r="I8" s="2">
        <v>1</v>
      </c>
      <c r="J8" s="2"/>
      <c r="K8" s="2"/>
      <c r="L8" s="2"/>
      <c r="M8" s="2"/>
      <c r="N8" s="85"/>
      <c r="O8" s="2"/>
      <c r="P8" s="2"/>
      <c r="Q8" s="45"/>
      <c r="R8" s="2"/>
      <c r="S8" s="212"/>
      <c r="T8" s="212"/>
      <c r="U8" s="212"/>
      <c r="V8" s="372"/>
      <c r="W8" s="88">
        <f>Y5*0+Y6*5+Y7*0+Y8*5+Y9*0+Y10*4</f>
        <v>29.5</v>
      </c>
      <c r="X8" s="41" t="s">
        <v>30</v>
      </c>
      <c r="Y8" s="39">
        <v>3</v>
      </c>
    </row>
    <row r="9" spans="2:25" ht="27.9" customHeight="1">
      <c r="B9" s="374" t="s">
        <v>37</v>
      </c>
      <c r="C9" s="370"/>
      <c r="D9" s="2"/>
      <c r="E9" s="2"/>
      <c r="F9" s="2"/>
      <c r="G9" s="2"/>
      <c r="H9" s="45"/>
      <c r="I9" s="2"/>
      <c r="J9" s="2"/>
      <c r="K9" s="85"/>
      <c r="L9" s="2"/>
      <c r="M9" s="2"/>
      <c r="N9" s="2"/>
      <c r="O9" s="2"/>
      <c r="P9" s="2"/>
      <c r="Q9" s="45"/>
      <c r="R9" s="2"/>
      <c r="S9" s="212"/>
      <c r="T9" s="216"/>
      <c r="U9" s="212"/>
      <c r="V9" s="372"/>
      <c r="W9" s="40" t="s">
        <v>47</v>
      </c>
      <c r="X9" s="41" t="s">
        <v>33</v>
      </c>
      <c r="Y9" s="39">
        <v>0</v>
      </c>
    </row>
    <row r="10" spans="2:25" ht="27.9" customHeight="1">
      <c r="B10" s="374"/>
      <c r="C10" s="370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12"/>
      <c r="T10" s="214"/>
      <c r="U10" s="212"/>
      <c r="V10" s="372"/>
      <c r="W10" s="88">
        <f>Y5*2+Y6*7+Y7*1+Y8*0+Y9*0+Y10*8</f>
        <v>34.5</v>
      </c>
      <c r="X10" s="80" t="s">
        <v>42</v>
      </c>
      <c r="Y10" s="46">
        <v>0</v>
      </c>
    </row>
    <row r="11" spans="2:25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12"/>
      <c r="T11" s="214"/>
      <c r="U11" s="212"/>
      <c r="V11" s="372"/>
      <c r="W11" s="40" t="s">
        <v>12</v>
      </c>
      <c r="X11" s="49"/>
      <c r="Y11" s="39"/>
    </row>
    <row r="12" spans="2:25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73"/>
      <c r="W12" s="89">
        <f>W6*4+W10*4+W8*9</f>
        <v>867.5</v>
      </c>
      <c r="X12" s="53"/>
      <c r="Y12" s="54"/>
    </row>
    <row r="13" spans="2:25" s="36" customFormat="1" ht="27.9" customHeight="1">
      <c r="B13" s="31">
        <v>5</v>
      </c>
      <c r="C13" s="370"/>
      <c r="D13" s="32" t="str">
        <f>'115.5月菜單'!F30</f>
        <v>糙米飯</v>
      </c>
      <c r="E13" s="32" t="s">
        <v>76</v>
      </c>
      <c r="F13" s="32"/>
      <c r="G13" s="32" t="str">
        <f>'115.5月菜單'!F31</f>
        <v>香滷豆乾(豆)</v>
      </c>
      <c r="H13" s="32" t="s">
        <v>17</v>
      </c>
      <c r="I13" s="32"/>
      <c r="J13" s="32" t="str">
        <f>'115.5月菜單'!F32</f>
        <v>三色豆腐(豆)</v>
      </c>
      <c r="K13" s="32" t="s">
        <v>17</v>
      </c>
      <c r="L13" s="32"/>
      <c r="M13" s="32" t="str">
        <f>'115.5月菜單'!F33</f>
        <v>白菜針菇</v>
      </c>
      <c r="N13" s="32" t="s">
        <v>17</v>
      </c>
      <c r="O13" s="32"/>
      <c r="P13" s="32" t="str">
        <f>'115.5月菜單'!F34</f>
        <v>季節蔬菜X2</v>
      </c>
      <c r="Q13" s="32" t="s">
        <v>18</v>
      </c>
      <c r="R13" s="32"/>
      <c r="S13" s="32" t="str">
        <f>'115.5月菜單'!F35</f>
        <v>蘿蔔香菇湯</v>
      </c>
      <c r="T13" s="32" t="s">
        <v>17</v>
      </c>
      <c r="U13" s="32"/>
      <c r="V13" s="371"/>
      <c r="W13" s="33" t="s">
        <v>44</v>
      </c>
      <c r="X13" s="34" t="s">
        <v>19</v>
      </c>
      <c r="Y13" s="35">
        <v>6</v>
      </c>
    </row>
    <row r="14" spans="2:25" ht="27.9" customHeight="1">
      <c r="B14" s="37" t="s">
        <v>8</v>
      </c>
      <c r="C14" s="370"/>
      <c r="D14" s="2" t="s">
        <v>24</v>
      </c>
      <c r="E14" s="2"/>
      <c r="F14" s="2">
        <v>80</v>
      </c>
      <c r="G14" s="57" t="s">
        <v>185</v>
      </c>
      <c r="H14" s="108" t="s">
        <v>86</v>
      </c>
      <c r="I14" s="107">
        <v>60</v>
      </c>
      <c r="J14" s="159" t="s">
        <v>125</v>
      </c>
      <c r="K14" s="159" t="s">
        <v>86</v>
      </c>
      <c r="L14" s="159">
        <v>60</v>
      </c>
      <c r="M14" s="2" t="s">
        <v>188</v>
      </c>
      <c r="N14" s="2"/>
      <c r="O14" s="2">
        <v>60</v>
      </c>
      <c r="P14" s="2" t="s">
        <v>60</v>
      </c>
      <c r="Q14" s="2"/>
      <c r="R14" s="2">
        <v>120</v>
      </c>
      <c r="S14" s="215" t="s">
        <v>93</v>
      </c>
      <c r="T14" s="215"/>
      <c r="U14" s="215">
        <v>25</v>
      </c>
      <c r="V14" s="372"/>
      <c r="W14" s="90">
        <f>Y13*15+Y14*0+Y15*5+Y16*0+Y17*15+Y18*W4188+15</f>
        <v>116</v>
      </c>
      <c r="X14" s="194" t="s">
        <v>25</v>
      </c>
      <c r="Y14" s="39">
        <v>2.5</v>
      </c>
    </row>
    <row r="15" spans="2:25" ht="27.9" customHeight="1">
      <c r="B15" s="37">
        <v>19</v>
      </c>
      <c r="C15" s="370"/>
      <c r="D15" s="2" t="s">
        <v>134</v>
      </c>
      <c r="E15" s="2"/>
      <c r="F15" s="2">
        <v>40</v>
      </c>
      <c r="G15" s="109"/>
      <c r="H15" s="112"/>
      <c r="I15" s="110"/>
      <c r="J15" s="159" t="s">
        <v>90</v>
      </c>
      <c r="K15" s="159"/>
      <c r="L15" s="159">
        <v>1</v>
      </c>
      <c r="M15" s="2" t="s">
        <v>109</v>
      </c>
      <c r="N15" s="2"/>
      <c r="O15" s="2">
        <v>10</v>
      </c>
      <c r="P15" s="2"/>
      <c r="Q15" s="2"/>
      <c r="R15" s="2"/>
      <c r="S15" s="212" t="s">
        <v>81</v>
      </c>
      <c r="T15" s="215"/>
      <c r="U15" s="215">
        <v>5</v>
      </c>
      <c r="V15" s="372"/>
      <c r="W15" s="40" t="s">
        <v>46</v>
      </c>
      <c r="X15" s="192" t="s">
        <v>27</v>
      </c>
      <c r="Y15" s="39">
        <v>2.2000000000000002</v>
      </c>
    </row>
    <row r="16" spans="2:25" ht="27.9" customHeight="1">
      <c r="B16" s="37" t="s">
        <v>10</v>
      </c>
      <c r="C16" s="370"/>
      <c r="D16" s="2"/>
      <c r="E16" s="45"/>
      <c r="F16" s="2"/>
      <c r="G16" s="139"/>
      <c r="H16" s="111"/>
      <c r="I16" s="107"/>
      <c r="J16" s="2"/>
      <c r="K16" s="2"/>
      <c r="L16" s="2"/>
      <c r="M16" s="2" t="s">
        <v>116</v>
      </c>
      <c r="N16" s="85"/>
      <c r="O16" s="2">
        <v>1</v>
      </c>
      <c r="P16" s="2"/>
      <c r="Q16" s="45"/>
      <c r="R16" s="2"/>
      <c r="S16" s="212" t="s">
        <v>241</v>
      </c>
      <c r="T16" s="216"/>
      <c r="U16" s="212">
        <v>1</v>
      </c>
      <c r="V16" s="372"/>
      <c r="W16" s="88">
        <f>Y13*0+Y14*5+Y15*0+Y16*5+Y17*0+Y18*4</f>
        <v>27.5</v>
      </c>
      <c r="X16" s="192" t="s">
        <v>30</v>
      </c>
      <c r="Y16" s="39">
        <v>3</v>
      </c>
    </row>
    <row r="17" spans="2:25" ht="27.9" customHeight="1">
      <c r="B17" s="374" t="s">
        <v>38</v>
      </c>
      <c r="C17" s="370"/>
      <c r="D17" s="45"/>
      <c r="E17" s="45"/>
      <c r="F17" s="2"/>
      <c r="G17" s="2"/>
      <c r="H17" s="45"/>
      <c r="I17" s="2"/>
      <c r="J17" s="2"/>
      <c r="K17" s="2"/>
      <c r="L17" s="2"/>
      <c r="M17" s="2" t="s">
        <v>186</v>
      </c>
      <c r="N17" s="85"/>
      <c r="O17" s="2">
        <v>1</v>
      </c>
      <c r="P17" s="2"/>
      <c r="Q17" s="45"/>
      <c r="R17" s="2"/>
      <c r="S17" s="212"/>
      <c r="T17" s="212"/>
      <c r="U17" s="212"/>
      <c r="V17" s="372"/>
      <c r="W17" s="40" t="s">
        <v>47</v>
      </c>
      <c r="X17" s="192" t="s">
        <v>33</v>
      </c>
      <c r="Y17" s="39">
        <v>0</v>
      </c>
    </row>
    <row r="18" spans="2:25" ht="27.9" customHeight="1">
      <c r="B18" s="374"/>
      <c r="C18" s="370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13"/>
      <c r="U18" s="2"/>
      <c r="V18" s="372"/>
      <c r="W18" s="88">
        <f>Y13*2+Y14*7+Y15*1+Y16*0+Y17*0+Y18*8</f>
        <v>31.7</v>
      </c>
      <c r="X18" s="200" t="s">
        <v>42</v>
      </c>
      <c r="Y18" s="46">
        <v>0</v>
      </c>
    </row>
    <row r="19" spans="2:25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372"/>
      <c r="W19" s="40" t="s">
        <v>12</v>
      </c>
      <c r="X19" s="201"/>
      <c r="Y19" s="39"/>
    </row>
    <row r="20" spans="2:25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73"/>
      <c r="W20" s="89">
        <f>W14*4+W18*4+W16*9</f>
        <v>838.3</v>
      </c>
      <c r="X20" s="53"/>
      <c r="Y20" s="54"/>
    </row>
    <row r="21" spans="2:25" s="36" customFormat="1" ht="27.9" customHeight="1">
      <c r="B21" s="31">
        <v>5</v>
      </c>
      <c r="C21" s="370"/>
      <c r="D21" s="32" t="str">
        <f>'115.5月菜單'!J30</f>
        <v>素炒麵</v>
      </c>
      <c r="E21" s="32" t="s">
        <v>17</v>
      </c>
      <c r="F21" s="32"/>
      <c r="G21" s="32" t="str">
        <f>'115.5月菜單'!J31</f>
        <v>滷蛋X1</v>
      </c>
      <c r="H21" s="32" t="s">
        <v>95</v>
      </c>
      <c r="I21" s="32"/>
      <c r="J21" s="32" t="str">
        <f>'115.5月菜單'!J32</f>
        <v>茄汁洋芋片(炸)</v>
      </c>
      <c r="K21" s="32" t="s">
        <v>245</v>
      </c>
      <c r="L21" s="32"/>
      <c r="M21" s="32" t="str">
        <f>'115.5月菜單'!J33</f>
        <v>海結滷黑豆干(豆)</v>
      </c>
      <c r="N21" s="32" t="s">
        <v>95</v>
      </c>
      <c r="O21" s="32"/>
      <c r="P21" s="32" t="str">
        <f>'115.5月菜單'!J34</f>
        <v>季節蔬菜X2</v>
      </c>
      <c r="Q21" s="32" t="s">
        <v>18</v>
      </c>
      <c r="R21" s="32"/>
      <c r="S21" s="32" t="str">
        <f>'115.5月菜單'!J35</f>
        <v>味噌豆腐湯(豆)</v>
      </c>
      <c r="T21" s="32" t="s">
        <v>112</v>
      </c>
      <c r="U21" s="32"/>
      <c r="V21" s="371"/>
      <c r="W21" s="33" t="s">
        <v>44</v>
      </c>
      <c r="X21" s="34" t="s">
        <v>19</v>
      </c>
      <c r="Y21" s="35">
        <v>6</v>
      </c>
    </row>
    <row r="22" spans="2:25" s="57" customFormat="1" ht="27.75" customHeight="1">
      <c r="B22" s="37" t="s">
        <v>8</v>
      </c>
      <c r="C22" s="370"/>
      <c r="D22" s="212" t="s">
        <v>148</v>
      </c>
      <c r="E22" s="212"/>
      <c r="F22" s="212">
        <v>150</v>
      </c>
      <c r="G22" s="2" t="s">
        <v>261</v>
      </c>
      <c r="H22" s="2"/>
      <c r="I22" s="2">
        <v>55</v>
      </c>
      <c r="J22" s="2" t="s">
        <v>238</v>
      </c>
      <c r="K22" s="2"/>
      <c r="L22" s="2">
        <v>90</v>
      </c>
      <c r="M22" s="97" t="s">
        <v>107</v>
      </c>
      <c r="N22" s="126" t="s">
        <v>86</v>
      </c>
      <c r="O22" s="128">
        <v>60</v>
      </c>
      <c r="P22" s="2" t="s">
        <v>78</v>
      </c>
      <c r="Q22" s="2"/>
      <c r="R22" s="2">
        <v>120</v>
      </c>
      <c r="S22" s="2" t="s">
        <v>83</v>
      </c>
      <c r="T22" s="2"/>
      <c r="U22" s="2">
        <v>1</v>
      </c>
      <c r="V22" s="372"/>
      <c r="W22" s="90">
        <f>Y21*15+Y22*0+Y23*5+Y24*0+Y25*15+Y26*W4196+15</f>
        <v>115</v>
      </c>
      <c r="X22" s="38" t="s">
        <v>25</v>
      </c>
      <c r="Y22" s="39">
        <v>2.8</v>
      </c>
    </row>
    <row r="23" spans="2:25" s="57" customFormat="1" ht="27.9" customHeight="1">
      <c r="B23" s="37">
        <v>20</v>
      </c>
      <c r="C23" s="370"/>
      <c r="D23" s="2" t="s">
        <v>129</v>
      </c>
      <c r="E23" s="2"/>
      <c r="F23" s="2">
        <v>35</v>
      </c>
      <c r="G23" s="2"/>
      <c r="H23" s="2"/>
      <c r="I23" s="2"/>
      <c r="J23" s="2"/>
      <c r="K23" s="2"/>
      <c r="L23" s="2"/>
      <c r="M23" s="57" t="s">
        <v>147</v>
      </c>
      <c r="N23" s="127"/>
      <c r="O23" s="129">
        <v>45</v>
      </c>
      <c r="P23" s="2"/>
      <c r="Q23" s="2"/>
      <c r="R23" s="2"/>
      <c r="S23" s="2" t="s">
        <v>125</v>
      </c>
      <c r="T23" s="2" t="s">
        <v>86</v>
      </c>
      <c r="U23" s="2">
        <v>30</v>
      </c>
      <c r="V23" s="372"/>
      <c r="W23" s="40" t="s">
        <v>46</v>
      </c>
      <c r="X23" s="41" t="s">
        <v>27</v>
      </c>
      <c r="Y23" s="39">
        <v>2</v>
      </c>
    </row>
    <row r="24" spans="2:25" s="57" customFormat="1" ht="27.9" customHeight="1">
      <c r="B24" s="37" t="s">
        <v>10</v>
      </c>
      <c r="C24" s="370"/>
      <c r="D24" s="2" t="s">
        <v>186</v>
      </c>
      <c r="E24" s="2"/>
      <c r="F24" s="2">
        <v>1</v>
      </c>
      <c r="G24" s="2"/>
      <c r="H24" s="45"/>
      <c r="I24" s="2"/>
      <c r="J24" s="2"/>
      <c r="K24" s="2"/>
      <c r="L24" s="2"/>
      <c r="N24" s="127"/>
      <c r="O24" s="129"/>
      <c r="P24" s="2"/>
      <c r="Q24" s="45"/>
      <c r="R24" s="2"/>
      <c r="S24" s="2" t="s">
        <v>113</v>
      </c>
      <c r="T24" s="2"/>
      <c r="U24" s="2">
        <v>1</v>
      </c>
      <c r="V24" s="372"/>
      <c r="W24" s="88">
        <f>Y21*0+Y22*5+Y23*0+Y24*5+Y25*0+Y26*4</f>
        <v>29</v>
      </c>
      <c r="X24" s="41" t="s">
        <v>30</v>
      </c>
      <c r="Y24" s="39">
        <v>3</v>
      </c>
    </row>
    <row r="25" spans="2:25" s="57" customFormat="1" ht="27.9" customHeight="1">
      <c r="B25" s="374" t="s">
        <v>61</v>
      </c>
      <c r="C25" s="370"/>
      <c r="D25" s="2" t="s">
        <v>116</v>
      </c>
      <c r="E25" s="2"/>
      <c r="F25" s="2">
        <v>1</v>
      </c>
      <c r="G25" s="2"/>
      <c r="H25" s="45"/>
      <c r="I25" s="2"/>
      <c r="J25" s="2"/>
      <c r="K25" s="2"/>
      <c r="L25" s="2"/>
      <c r="N25" s="127"/>
      <c r="O25" s="107"/>
      <c r="P25" s="2"/>
      <c r="Q25" s="45"/>
      <c r="R25" s="2"/>
      <c r="S25" s="2"/>
      <c r="T25" s="2"/>
      <c r="U25" s="2"/>
      <c r="V25" s="372"/>
      <c r="W25" s="40" t="s">
        <v>47</v>
      </c>
      <c r="X25" s="41" t="s">
        <v>33</v>
      </c>
      <c r="Y25" s="39">
        <v>0</v>
      </c>
    </row>
    <row r="26" spans="2:25" s="57" customFormat="1" ht="27.9" customHeight="1">
      <c r="B26" s="374"/>
      <c r="C26" s="370"/>
      <c r="D26" s="87"/>
      <c r="E26" s="45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372"/>
      <c r="W26" s="88">
        <f>Y21*2+Y22*7+Y23*1+Y24*0+Y25*0+Y26*8</f>
        <v>33.599999999999994</v>
      </c>
      <c r="X26" s="80" t="s">
        <v>42</v>
      </c>
      <c r="Y26" s="46">
        <v>0</v>
      </c>
    </row>
    <row r="27" spans="2:25" s="57" customFormat="1" ht="27.9" customHeight="1">
      <c r="B27" s="47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72"/>
      <c r="W27" s="40" t="s">
        <v>12</v>
      </c>
      <c r="X27" s="49"/>
      <c r="Y27" s="39"/>
    </row>
    <row r="28" spans="2:25" s="57" customFormat="1" ht="27.9" customHeight="1" thickBot="1">
      <c r="B28" s="50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73"/>
      <c r="W28" s="89">
        <f>W22*4+W26*4+W24*9</f>
        <v>855.4</v>
      </c>
      <c r="X28" s="53"/>
      <c r="Y28" s="54"/>
    </row>
    <row r="29" spans="2:25" s="36" customFormat="1" ht="27.9" customHeight="1">
      <c r="B29" s="31">
        <v>5</v>
      </c>
      <c r="C29" s="370"/>
      <c r="D29" s="32" t="str">
        <f>'115.5月菜單'!N30</f>
        <v>地瓜飯</v>
      </c>
      <c r="E29" s="32" t="s">
        <v>76</v>
      </c>
      <c r="F29" s="32"/>
      <c r="G29" s="32" t="str">
        <f>'115.5月菜單'!N31</f>
        <v>炒乾絲(豆)</v>
      </c>
      <c r="H29" s="32" t="s">
        <v>102</v>
      </c>
      <c r="I29" s="32"/>
      <c r="J29" s="32" t="str">
        <f>'115.5月菜單'!N32</f>
        <v>糖醋豆包(加)</v>
      </c>
      <c r="K29" s="32" t="s">
        <v>17</v>
      </c>
      <c r="L29" s="32"/>
      <c r="M29" s="32" t="str">
        <f>'115.5月菜單'!N33</f>
        <v>蘿蔔香菇</v>
      </c>
      <c r="N29" s="32" t="s">
        <v>77</v>
      </c>
      <c r="O29" s="32"/>
      <c r="P29" s="32" t="str">
        <f>'115.5月菜單'!N34</f>
        <v>季節蔬菜X2</v>
      </c>
      <c r="Q29" s="32" t="s">
        <v>18</v>
      </c>
      <c r="R29" s="32"/>
      <c r="S29" s="32" t="str">
        <f>'115.5月菜單'!N35</f>
        <v>海芽薑絲湯/水果</v>
      </c>
      <c r="T29" s="32" t="s">
        <v>17</v>
      </c>
      <c r="U29" s="32"/>
      <c r="V29" s="379" t="s">
        <v>35</v>
      </c>
      <c r="W29" s="33" t="s">
        <v>44</v>
      </c>
      <c r="X29" s="34" t="s">
        <v>19</v>
      </c>
      <c r="Y29" s="35">
        <v>6.4</v>
      </c>
    </row>
    <row r="30" spans="2:25" ht="27.9" customHeight="1">
      <c r="B30" s="37" t="s">
        <v>8</v>
      </c>
      <c r="C30" s="370"/>
      <c r="D30" s="2" t="s">
        <v>24</v>
      </c>
      <c r="E30" s="2"/>
      <c r="F30" s="2">
        <v>110</v>
      </c>
      <c r="G30" s="57" t="s">
        <v>106</v>
      </c>
      <c r="H30" s="108" t="s">
        <v>86</v>
      </c>
      <c r="I30" s="107">
        <v>60</v>
      </c>
      <c r="J30" s="2" t="s">
        <v>244</v>
      </c>
      <c r="K30" s="2" t="s">
        <v>96</v>
      </c>
      <c r="L30" s="2">
        <v>50</v>
      </c>
      <c r="M30" s="97" t="s">
        <v>93</v>
      </c>
      <c r="N30" s="97"/>
      <c r="O30" s="97">
        <v>80</v>
      </c>
      <c r="P30" s="2" t="s">
        <v>78</v>
      </c>
      <c r="Q30" s="2"/>
      <c r="R30" s="2">
        <v>120</v>
      </c>
      <c r="S30" s="212" t="s">
        <v>117</v>
      </c>
      <c r="T30" s="212"/>
      <c r="U30" s="212">
        <v>5</v>
      </c>
      <c r="V30" s="380"/>
      <c r="W30" s="90">
        <f>Y29*15+Y30*0+Y31*5+Y32*0+Y33*15+Y34*W4204</f>
        <v>121</v>
      </c>
      <c r="X30" s="38" t="s">
        <v>25</v>
      </c>
      <c r="Y30" s="39">
        <v>2.2999999999999998</v>
      </c>
    </row>
    <row r="31" spans="2:25" ht="27.9" customHeight="1">
      <c r="B31" s="37">
        <v>21</v>
      </c>
      <c r="C31" s="370"/>
      <c r="D31" s="2" t="s">
        <v>155</v>
      </c>
      <c r="E31" s="2"/>
      <c r="F31" s="2">
        <v>50</v>
      </c>
      <c r="G31" s="2"/>
      <c r="H31" s="2"/>
      <c r="I31" s="2"/>
      <c r="J31" s="2"/>
      <c r="K31" s="2"/>
      <c r="L31" s="2"/>
      <c r="M31" s="97" t="s">
        <v>116</v>
      </c>
      <c r="N31" s="97"/>
      <c r="O31" s="97">
        <v>3</v>
      </c>
      <c r="P31" s="2"/>
      <c r="Q31" s="2"/>
      <c r="R31" s="2"/>
      <c r="S31" s="213" t="s">
        <v>113</v>
      </c>
      <c r="T31" s="212"/>
      <c r="U31" s="212">
        <v>1</v>
      </c>
      <c r="V31" s="380"/>
      <c r="W31" s="40" t="s">
        <v>46</v>
      </c>
      <c r="X31" s="41" t="s">
        <v>27</v>
      </c>
      <c r="Y31" s="39">
        <v>2</v>
      </c>
    </row>
    <row r="32" spans="2:25" ht="27.9" customHeight="1">
      <c r="B32" s="37" t="s">
        <v>10</v>
      </c>
      <c r="C32" s="370"/>
      <c r="D32" s="45"/>
      <c r="E32" s="45"/>
      <c r="F32" s="2"/>
      <c r="G32" s="57"/>
      <c r="H32" s="111"/>
      <c r="I32" s="107"/>
      <c r="J32" s="2"/>
      <c r="K32" s="2"/>
      <c r="L32" s="2"/>
      <c r="M32" s="97" t="s">
        <v>186</v>
      </c>
      <c r="N32" s="97"/>
      <c r="O32" s="97">
        <v>1</v>
      </c>
      <c r="P32" s="2"/>
      <c r="Q32" s="45"/>
      <c r="R32" s="2"/>
      <c r="S32" s="212"/>
      <c r="T32" s="212"/>
      <c r="U32" s="212"/>
      <c r="V32" s="380"/>
      <c r="W32" s="88">
        <f>Y29*0+Y30*5+Y31*0+Y32*5+Y33*0+Y34*4</f>
        <v>26.5</v>
      </c>
      <c r="X32" s="41" t="s">
        <v>30</v>
      </c>
      <c r="Y32" s="39">
        <v>3</v>
      </c>
    </row>
    <row r="33" spans="2:25" ht="27.9" customHeight="1">
      <c r="B33" s="374" t="s">
        <v>40</v>
      </c>
      <c r="C33" s="370"/>
      <c r="D33" s="45"/>
      <c r="E33" s="45"/>
      <c r="F33" s="2"/>
      <c r="G33" s="2"/>
      <c r="H33" s="2"/>
      <c r="I33" s="2"/>
      <c r="J33" s="2"/>
      <c r="K33" s="2"/>
      <c r="L33" s="2"/>
      <c r="M33" s="97"/>
      <c r="N33" s="97"/>
      <c r="O33" s="97"/>
      <c r="P33" s="2"/>
      <c r="Q33" s="45"/>
      <c r="R33" s="2"/>
      <c r="S33" s="2"/>
      <c r="T33" s="45"/>
      <c r="U33" s="2"/>
      <c r="V33" s="380"/>
      <c r="W33" s="40" t="s">
        <v>47</v>
      </c>
      <c r="X33" s="41" t="s">
        <v>33</v>
      </c>
      <c r="Y33" s="39">
        <v>1</v>
      </c>
    </row>
    <row r="34" spans="2:25" ht="27.9" customHeight="1">
      <c r="B34" s="374"/>
      <c r="C34" s="370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380"/>
      <c r="W34" s="88">
        <f>Y29*2+Y30*7+Y31*1+Y32*0+Y33*0+Y34*8</f>
        <v>30.9</v>
      </c>
      <c r="X34" s="80" t="s">
        <v>42</v>
      </c>
      <c r="Y34" s="46">
        <v>0</v>
      </c>
    </row>
    <row r="35" spans="2:25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80"/>
      <c r="W35" s="40" t="s">
        <v>12</v>
      </c>
      <c r="X35" s="49"/>
      <c r="Y35" s="39"/>
    </row>
    <row r="36" spans="2:25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81"/>
      <c r="W36" s="89">
        <f>W30*4+W34*4+W32*9</f>
        <v>846.1</v>
      </c>
      <c r="X36" s="53"/>
      <c r="Y36" s="54"/>
    </row>
    <row r="37" spans="2:25" s="36" customFormat="1" ht="27.9" customHeight="1">
      <c r="B37" s="31">
        <v>5</v>
      </c>
      <c r="C37" s="370"/>
      <c r="D37" s="32" t="str">
        <f>'115.5月菜單'!R30</f>
        <v>香Q米飯</v>
      </c>
      <c r="E37" s="32" t="s">
        <v>15</v>
      </c>
      <c r="F37" s="32"/>
      <c r="G37" s="32" t="str">
        <f>'115.5月菜單'!R31</f>
        <v>麻婆豆腐(豆)</v>
      </c>
      <c r="H37" s="32" t="s">
        <v>17</v>
      </c>
      <c r="I37" s="32"/>
      <c r="J37" s="32" t="str">
        <f>'115.5月菜單'!R32</f>
        <v>五香豆干X2(豆)</v>
      </c>
      <c r="K37" s="32" t="s">
        <v>17</v>
      </c>
      <c r="L37" s="32"/>
      <c r="M37" s="32" t="str">
        <f>'115.5月菜單'!R33</f>
        <v>炒三菇</v>
      </c>
      <c r="N37" s="32" t="s">
        <v>80</v>
      </c>
      <c r="O37" s="32"/>
      <c r="P37" s="32" t="str">
        <f>'115.5月菜單'!R34</f>
        <v>季節蔬菜X2</v>
      </c>
      <c r="Q37" s="32" t="s">
        <v>18</v>
      </c>
      <c r="R37" s="32"/>
      <c r="S37" s="32" t="str">
        <f>'115.5月菜單'!R35</f>
        <v>蔬菜湯</v>
      </c>
      <c r="T37" s="32" t="s">
        <v>17</v>
      </c>
      <c r="U37" s="32"/>
      <c r="V37" s="371"/>
      <c r="W37" s="33" t="s">
        <v>44</v>
      </c>
      <c r="X37" s="34" t="s">
        <v>19</v>
      </c>
      <c r="Y37" s="35">
        <v>6</v>
      </c>
    </row>
    <row r="38" spans="2:25" ht="27.9" customHeight="1">
      <c r="B38" s="37" t="s">
        <v>8</v>
      </c>
      <c r="C38" s="370"/>
      <c r="D38" s="2" t="s">
        <v>24</v>
      </c>
      <c r="E38" s="2"/>
      <c r="F38" s="2">
        <v>120</v>
      </c>
      <c r="G38" s="2" t="s">
        <v>125</v>
      </c>
      <c r="H38" s="2" t="s">
        <v>86</v>
      </c>
      <c r="I38" s="2">
        <v>65</v>
      </c>
      <c r="J38" s="97" t="s">
        <v>185</v>
      </c>
      <c r="K38" s="97" t="s">
        <v>86</v>
      </c>
      <c r="L38" s="97" t="s">
        <v>131</v>
      </c>
      <c r="M38" s="2" t="s">
        <v>109</v>
      </c>
      <c r="N38" s="2"/>
      <c r="O38" s="2">
        <v>40</v>
      </c>
      <c r="P38" s="2" t="s">
        <v>60</v>
      </c>
      <c r="Q38" s="2"/>
      <c r="R38" s="2">
        <v>120</v>
      </c>
      <c r="S38" s="2" t="s">
        <v>138</v>
      </c>
      <c r="T38" s="2"/>
      <c r="U38" s="2">
        <v>30</v>
      </c>
      <c r="V38" s="372"/>
      <c r="W38" s="90">
        <f>Y37*15+Y38*0+Y39*5+Y40*0+Y41*15+Y42*W4212+15</f>
        <v>115.5</v>
      </c>
      <c r="X38" s="38" t="s">
        <v>25</v>
      </c>
      <c r="Y38" s="39">
        <v>2.2999999999999998</v>
      </c>
    </row>
    <row r="39" spans="2:25" ht="27.9" customHeight="1">
      <c r="B39" s="37">
        <v>22</v>
      </c>
      <c r="C39" s="370"/>
      <c r="D39" s="2"/>
      <c r="E39" s="2"/>
      <c r="F39" s="2"/>
      <c r="G39" s="2"/>
      <c r="H39" s="2"/>
      <c r="I39" s="2"/>
      <c r="J39" s="97"/>
      <c r="K39" s="97"/>
      <c r="L39" s="97"/>
      <c r="M39" s="2" t="s">
        <v>167</v>
      </c>
      <c r="N39" s="2"/>
      <c r="O39" s="2">
        <v>10</v>
      </c>
      <c r="P39" s="2"/>
      <c r="Q39" s="2"/>
      <c r="R39" s="2"/>
      <c r="S39" s="2" t="s">
        <v>116</v>
      </c>
      <c r="T39" s="2"/>
      <c r="U39" s="2">
        <v>1</v>
      </c>
      <c r="V39" s="372"/>
      <c r="W39" s="40" t="s">
        <v>46</v>
      </c>
      <c r="X39" s="41" t="s">
        <v>27</v>
      </c>
      <c r="Y39" s="39">
        <v>2.1</v>
      </c>
    </row>
    <row r="40" spans="2:25" ht="27.9" customHeight="1">
      <c r="B40" s="37" t="s">
        <v>10</v>
      </c>
      <c r="C40" s="370"/>
      <c r="D40" s="162"/>
      <c r="E40" s="162"/>
      <c r="F40" s="159"/>
      <c r="G40" s="2"/>
      <c r="H40" s="2"/>
      <c r="I40" s="2"/>
      <c r="J40" s="2"/>
      <c r="K40" s="118"/>
      <c r="L40" s="97"/>
      <c r="M40" s="2" t="s">
        <v>81</v>
      </c>
      <c r="N40" s="2"/>
      <c r="O40" s="2">
        <v>10</v>
      </c>
      <c r="P40" s="2"/>
      <c r="Q40" s="2"/>
      <c r="R40" s="2"/>
      <c r="S40" s="2" t="s">
        <v>105</v>
      </c>
      <c r="T40" s="2"/>
      <c r="U40" s="2">
        <v>1</v>
      </c>
      <c r="V40" s="372"/>
      <c r="W40" s="88">
        <f>Y37*0+Y38*5+Y39*0+Y40*5+Y41*0+Y42*4</f>
        <v>26.5</v>
      </c>
      <c r="X40" s="41" t="s">
        <v>30</v>
      </c>
      <c r="Y40" s="39">
        <v>3</v>
      </c>
    </row>
    <row r="41" spans="2:25" ht="27.9" customHeight="1">
      <c r="B41" s="374" t="s">
        <v>56</v>
      </c>
      <c r="C41" s="370"/>
      <c r="D41" s="87"/>
      <c r="E41" s="45"/>
      <c r="F41" s="2"/>
      <c r="G41" s="2"/>
      <c r="H41" s="2"/>
      <c r="I41" s="2"/>
      <c r="J41" s="2"/>
      <c r="K41" s="45"/>
      <c r="L41" s="2"/>
      <c r="M41" s="2" t="s">
        <v>116</v>
      </c>
      <c r="N41" s="2"/>
      <c r="O41" s="2">
        <v>1</v>
      </c>
      <c r="P41" s="2"/>
      <c r="Q41" s="2"/>
      <c r="R41" s="2"/>
      <c r="S41" s="2"/>
      <c r="T41" s="2"/>
      <c r="U41" s="2"/>
      <c r="V41" s="372"/>
      <c r="W41" s="40" t="s">
        <v>47</v>
      </c>
      <c r="X41" s="41" t="s">
        <v>33</v>
      </c>
      <c r="Y41" s="39">
        <v>0</v>
      </c>
    </row>
    <row r="42" spans="2:25" ht="27.9" customHeight="1">
      <c r="B42" s="374"/>
      <c r="C42" s="370"/>
      <c r="D42" s="87"/>
      <c r="E42" s="45"/>
      <c r="F42" s="2"/>
      <c r="G42" s="2"/>
      <c r="H42" s="45"/>
      <c r="I42" s="2"/>
      <c r="J42" s="2"/>
      <c r="K42" s="2"/>
      <c r="L42" s="2"/>
      <c r="M42" s="2" t="s">
        <v>105</v>
      </c>
      <c r="N42" s="45"/>
      <c r="O42" s="2">
        <v>1</v>
      </c>
      <c r="P42" s="2"/>
      <c r="Q42" s="45"/>
      <c r="R42" s="2"/>
      <c r="S42" s="2"/>
      <c r="T42" s="45"/>
      <c r="U42" s="2"/>
      <c r="V42" s="372"/>
      <c r="W42" s="88">
        <f>Y37*2+Y38*7+Y39*1+Y40*0+Y41*0+Y42*8</f>
        <v>30.2</v>
      </c>
      <c r="X42" s="80" t="s">
        <v>42</v>
      </c>
      <c r="Y42" s="46">
        <v>0</v>
      </c>
    </row>
    <row r="43" spans="2:25" ht="27.9" customHeight="1">
      <c r="B43" s="47" t="s">
        <v>36</v>
      </c>
      <c r="C43" s="48"/>
      <c r="D43" s="87"/>
      <c r="E43" s="45"/>
      <c r="F43" s="2"/>
      <c r="G43" s="2"/>
      <c r="H43" s="45"/>
      <c r="I43" s="2"/>
      <c r="J43" s="2"/>
      <c r="K43" s="45"/>
      <c r="L43" s="2"/>
      <c r="M43" s="109"/>
      <c r="N43" s="120"/>
      <c r="O43" s="2"/>
      <c r="P43" s="2"/>
      <c r="Q43" s="45"/>
      <c r="R43" s="2"/>
      <c r="S43" s="2"/>
      <c r="T43" s="45"/>
      <c r="U43" s="2"/>
      <c r="V43" s="372"/>
      <c r="W43" s="40" t="s">
        <v>12</v>
      </c>
      <c r="X43" s="49"/>
      <c r="Y43" s="39"/>
    </row>
    <row r="44" spans="2:25" ht="27.9" customHeight="1" thickBot="1">
      <c r="B44" s="124"/>
      <c r="C44" s="51"/>
      <c r="D44" s="130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373"/>
      <c r="W44" s="89">
        <f>W38*4+W42*4+W40*9</f>
        <v>821.3</v>
      </c>
      <c r="X44" s="53"/>
      <c r="Y44" s="54"/>
    </row>
    <row r="45" spans="2:25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</row>
    <row r="46" spans="2:25">
      <c r="B46" s="56"/>
      <c r="C46" s="61"/>
      <c r="D46" s="368"/>
      <c r="E46" s="368"/>
      <c r="F46" s="382"/>
      <c r="G46" s="382"/>
      <c r="H46" s="75"/>
      <c r="K46" s="75"/>
      <c r="N46" s="75"/>
      <c r="Q46" s="75"/>
      <c r="T46" s="75"/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J50"/>
  <sheetViews>
    <sheetView topLeftCell="A6" zoomScale="75" zoomScaleNormal="75" workbookViewId="0">
      <selection activeCell="H22" sqref="H22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3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375" t="s">
        <v>252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4"/>
      <c r="AB1" s="6"/>
    </row>
    <row r="2" spans="2:36" s="5" customFormat="1" ht="18.899999999999999" customHeight="1">
      <c r="B2" s="376"/>
      <c r="C2" s="377"/>
      <c r="D2" s="377"/>
      <c r="E2" s="377"/>
      <c r="F2" s="377"/>
      <c r="G2" s="377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207"/>
      <c r="W2" s="8"/>
      <c r="X2" s="9"/>
      <c r="Y2" s="8"/>
      <c r="Z2" s="4"/>
      <c r="AB2" s="6"/>
    </row>
    <row r="3" spans="2:36" ht="30" customHeight="1" thickBot="1">
      <c r="B3" s="81" t="s">
        <v>43</v>
      </c>
      <c r="C3" s="81"/>
      <c r="D3" s="82"/>
      <c r="E3" s="11"/>
      <c r="F3" s="11"/>
      <c r="G3" s="378"/>
      <c r="H3" s="378"/>
      <c r="I3" s="378"/>
      <c r="J3" s="378"/>
      <c r="K3" s="378"/>
      <c r="L3" s="378"/>
      <c r="M3" s="11"/>
      <c r="N3" s="11"/>
      <c r="O3" s="11"/>
      <c r="P3" s="11"/>
      <c r="Q3" s="11"/>
      <c r="R3" s="11"/>
      <c r="S3" s="5"/>
      <c r="T3" s="11"/>
      <c r="U3" s="11"/>
      <c r="V3" s="207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>
      <c r="B5" s="115">
        <v>5</v>
      </c>
      <c r="C5" s="386"/>
      <c r="D5" s="96" t="str">
        <f>'115.5月菜單'!B39</f>
        <v>香Q米飯</v>
      </c>
      <c r="E5" s="96" t="s">
        <v>15</v>
      </c>
      <c r="F5" s="1" t="s">
        <v>16</v>
      </c>
      <c r="G5" s="96" t="str">
        <f>'115.5月菜單'!B40</f>
        <v>毛豆乾丁(豆)</v>
      </c>
      <c r="H5" s="96" t="s">
        <v>17</v>
      </c>
      <c r="I5" s="1" t="s">
        <v>16</v>
      </c>
      <c r="J5" s="96" t="str">
        <f>'115.5月菜單'!B41</f>
        <v>細嫩豆腐(加)</v>
      </c>
      <c r="K5" s="96" t="s">
        <v>95</v>
      </c>
      <c r="L5" s="1" t="s">
        <v>16</v>
      </c>
      <c r="M5" s="96" t="str">
        <f>'115.5月菜單'!B42</f>
        <v>絲瓜麵線</v>
      </c>
      <c r="N5" s="96" t="s">
        <v>17</v>
      </c>
      <c r="O5" s="1" t="s">
        <v>16</v>
      </c>
      <c r="P5" s="96" t="str">
        <f>'115.5月菜單'!B43</f>
        <v>季節蔬菜X2</v>
      </c>
      <c r="Q5" s="96" t="s">
        <v>55</v>
      </c>
      <c r="R5" s="1" t="s">
        <v>16</v>
      </c>
      <c r="S5" s="96" t="str">
        <f>'115.5月菜單'!B44</f>
        <v>味噌海芽湯</v>
      </c>
      <c r="T5" s="96" t="s">
        <v>17</v>
      </c>
      <c r="U5" s="1" t="s">
        <v>16</v>
      </c>
      <c r="V5" s="396"/>
      <c r="W5" s="33" t="s">
        <v>44</v>
      </c>
      <c r="X5" s="34" t="s">
        <v>19</v>
      </c>
      <c r="Y5" s="35">
        <v>6.3</v>
      </c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7.9" customHeight="1">
      <c r="B6" s="116" t="s">
        <v>8</v>
      </c>
      <c r="C6" s="386"/>
      <c r="D6" s="2" t="s">
        <v>92</v>
      </c>
      <c r="E6" s="2"/>
      <c r="F6" s="2">
        <v>120</v>
      </c>
      <c r="G6" s="97" t="s">
        <v>184</v>
      </c>
      <c r="H6" s="97" t="s">
        <v>86</v>
      </c>
      <c r="I6" s="97">
        <v>10</v>
      </c>
      <c r="J6" s="97" t="s">
        <v>152</v>
      </c>
      <c r="K6" s="97" t="s">
        <v>96</v>
      </c>
      <c r="L6" s="97">
        <v>60</v>
      </c>
      <c r="M6" s="97" t="s">
        <v>123</v>
      </c>
      <c r="N6" s="97"/>
      <c r="O6" s="97">
        <v>80</v>
      </c>
      <c r="P6" s="2" t="s">
        <v>60</v>
      </c>
      <c r="Q6" s="2"/>
      <c r="R6" s="2">
        <v>120</v>
      </c>
      <c r="S6" s="159" t="s">
        <v>83</v>
      </c>
      <c r="T6" s="159"/>
      <c r="U6" s="159">
        <v>1</v>
      </c>
      <c r="V6" s="397"/>
      <c r="W6" s="90">
        <f>Y5*15+Y6*0+Y7*5+Y8*0+Y9*15+Y10*W4180+15</f>
        <v>119.5</v>
      </c>
      <c r="X6" s="38" t="s">
        <v>25</v>
      </c>
      <c r="Y6" s="39">
        <v>2.5</v>
      </c>
      <c r="Z6" s="15"/>
      <c r="AA6" s="17"/>
      <c r="AC6" s="17"/>
      <c r="AD6" s="17"/>
      <c r="AE6" s="17"/>
      <c r="AF6" s="17"/>
      <c r="AG6" s="90"/>
      <c r="AH6" s="90"/>
      <c r="AI6" s="91"/>
      <c r="AJ6" s="3"/>
    </row>
    <row r="7" spans="2:36" ht="27.9" customHeight="1">
      <c r="B7" s="116">
        <v>25</v>
      </c>
      <c r="C7" s="386"/>
      <c r="D7" s="2"/>
      <c r="E7" s="2"/>
      <c r="F7" s="2"/>
      <c r="G7" s="2" t="s">
        <v>103</v>
      </c>
      <c r="H7" s="87" t="s">
        <v>86</v>
      </c>
      <c r="I7" s="2">
        <v>45</v>
      </c>
      <c r="J7" s="97"/>
      <c r="K7" s="97"/>
      <c r="L7" s="97"/>
      <c r="M7" s="2" t="s">
        <v>153</v>
      </c>
      <c r="N7" s="87"/>
      <c r="O7" s="2">
        <v>10</v>
      </c>
      <c r="P7" s="97"/>
      <c r="Q7" s="97"/>
      <c r="R7" s="97"/>
      <c r="S7" s="159" t="s">
        <v>117</v>
      </c>
      <c r="T7" s="159"/>
      <c r="U7" s="159">
        <v>5</v>
      </c>
      <c r="V7" s="397"/>
      <c r="W7" s="40" t="s">
        <v>46</v>
      </c>
      <c r="X7" s="41" t="s">
        <v>27</v>
      </c>
      <c r="Y7" s="39">
        <v>2</v>
      </c>
      <c r="AA7" s="42"/>
      <c r="AC7" s="43"/>
      <c r="AD7" s="17"/>
      <c r="AE7" s="17"/>
      <c r="AF7" s="44"/>
      <c r="AG7" s="76"/>
      <c r="AH7" s="76"/>
      <c r="AI7" s="78"/>
      <c r="AJ7" s="3"/>
    </row>
    <row r="8" spans="2:36" ht="27.9" customHeight="1">
      <c r="B8" s="116" t="s">
        <v>10</v>
      </c>
      <c r="C8" s="386"/>
      <c r="D8" s="2"/>
      <c r="E8" s="2"/>
      <c r="F8" s="2"/>
      <c r="G8" s="97"/>
      <c r="H8" s="97"/>
      <c r="I8" s="97"/>
      <c r="J8" s="97"/>
      <c r="K8" s="97"/>
      <c r="L8" s="97"/>
      <c r="M8" s="2"/>
      <c r="N8" s="2"/>
      <c r="O8" s="2"/>
      <c r="P8" s="97"/>
      <c r="Q8" s="97"/>
      <c r="R8" s="97"/>
      <c r="S8" s="97" t="s">
        <v>113</v>
      </c>
      <c r="T8" s="97"/>
      <c r="U8" s="97">
        <v>1</v>
      </c>
      <c r="V8" s="397"/>
      <c r="W8" s="88">
        <f>Y5*0+Y6*5+Y7*0+Y8*5+Y9*0+Y10*4</f>
        <v>27.5</v>
      </c>
      <c r="X8" s="41" t="s">
        <v>30</v>
      </c>
      <c r="Y8" s="39">
        <v>3</v>
      </c>
      <c r="Z8" s="15"/>
      <c r="AC8" s="17"/>
      <c r="AD8" s="17"/>
      <c r="AE8" s="17"/>
      <c r="AF8" s="17"/>
      <c r="AG8" s="90"/>
      <c r="AH8" s="90"/>
      <c r="AI8" s="78"/>
      <c r="AJ8" s="3"/>
    </row>
    <row r="9" spans="2:36" ht="27.9" customHeight="1">
      <c r="B9" s="389" t="s">
        <v>87</v>
      </c>
      <c r="C9" s="386"/>
      <c r="D9" s="125"/>
      <c r="E9" s="98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397"/>
      <c r="W9" s="40" t="s">
        <v>47</v>
      </c>
      <c r="X9" s="41" t="s">
        <v>33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>
      <c r="B10" s="389"/>
      <c r="C10" s="386"/>
      <c r="D10" s="125"/>
      <c r="E10" s="98"/>
      <c r="F10" s="97"/>
      <c r="G10" s="97"/>
      <c r="H10" s="98"/>
      <c r="I10" s="97"/>
      <c r="J10" s="97"/>
      <c r="K10" s="98"/>
      <c r="L10" s="97"/>
      <c r="M10" s="97"/>
      <c r="N10" s="98"/>
      <c r="O10" s="97"/>
      <c r="P10" s="97"/>
      <c r="Q10" s="98"/>
      <c r="R10" s="97"/>
      <c r="S10" s="97"/>
      <c r="T10" s="98"/>
      <c r="U10" s="97"/>
      <c r="V10" s="397"/>
      <c r="W10" s="88">
        <f>Y5*2+Y6*7+Y7*1+Y8*0+Y9*0+Y10*8</f>
        <v>32.1</v>
      </c>
      <c r="X10" s="80" t="s">
        <v>42</v>
      </c>
      <c r="Y10" s="46">
        <v>0</v>
      </c>
      <c r="Z10" s="15"/>
      <c r="AG10" s="90"/>
      <c r="AH10" s="90"/>
      <c r="AI10" s="14"/>
      <c r="AJ10" s="3"/>
    </row>
    <row r="11" spans="2:36" ht="27.9" customHeight="1">
      <c r="B11" s="99" t="s">
        <v>36</v>
      </c>
      <c r="C11" s="103"/>
      <c r="D11" s="125"/>
      <c r="E11" s="98"/>
      <c r="F11" s="97"/>
      <c r="G11" s="97"/>
      <c r="H11" s="98"/>
      <c r="I11" s="97"/>
      <c r="J11" s="97"/>
      <c r="K11" s="98"/>
      <c r="L11" s="97"/>
      <c r="M11" s="97"/>
      <c r="N11" s="98"/>
      <c r="O11" s="97"/>
      <c r="P11" s="97"/>
      <c r="Q11" s="98"/>
      <c r="R11" s="97"/>
      <c r="S11" s="97"/>
      <c r="T11" s="98"/>
      <c r="U11" s="97"/>
      <c r="V11" s="397"/>
      <c r="W11" s="40" t="s">
        <v>12</v>
      </c>
      <c r="X11" s="49"/>
      <c r="Y11" s="39"/>
      <c r="AG11" s="76"/>
      <c r="AH11" s="76"/>
      <c r="AI11" s="77"/>
      <c r="AJ11" s="3"/>
    </row>
    <row r="12" spans="2:36" ht="27.9" customHeight="1">
      <c r="B12" s="141"/>
      <c r="C12" s="142"/>
      <c r="D12" s="143"/>
      <c r="E12" s="144"/>
      <c r="F12" s="145"/>
      <c r="G12" s="145"/>
      <c r="H12" s="144"/>
      <c r="I12" s="145"/>
      <c r="J12" s="145"/>
      <c r="K12" s="144"/>
      <c r="L12" s="145"/>
      <c r="M12" s="145"/>
      <c r="N12" s="144"/>
      <c r="O12" s="145"/>
      <c r="P12" s="145"/>
      <c r="Q12" s="144"/>
      <c r="R12" s="145"/>
      <c r="S12" s="145"/>
      <c r="T12" s="144"/>
      <c r="U12" s="145"/>
      <c r="V12" s="398"/>
      <c r="W12" s="146">
        <f>W6*4+W10*4+W8*9</f>
        <v>853.9</v>
      </c>
      <c r="X12" s="147"/>
      <c r="Y12" s="148"/>
      <c r="Z12" s="15"/>
      <c r="AC12" s="52"/>
      <c r="AD12" s="52"/>
      <c r="AE12" s="52"/>
      <c r="AG12" s="92"/>
      <c r="AH12" s="92"/>
      <c r="AI12" s="13"/>
      <c r="AJ12" s="3"/>
    </row>
    <row r="13" spans="2:36" s="36" customFormat="1" ht="42.6" customHeight="1">
      <c r="B13" s="150">
        <v>5</v>
      </c>
      <c r="C13" s="390"/>
      <c r="D13" s="151" t="str">
        <f>'115.5月菜單'!F39</f>
        <v>五穀飯</v>
      </c>
      <c r="E13" s="151" t="s">
        <v>15</v>
      </c>
      <c r="F13" s="152"/>
      <c r="G13" s="151" t="str">
        <f>'115.5月菜單'!F40</f>
        <v>大溪黑豆干(豆)</v>
      </c>
      <c r="H13" s="151" t="s">
        <v>124</v>
      </c>
      <c r="I13" s="152"/>
      <c r="J13" s="151" t="str">
        <f>'115.5月菜單'!F41</f>
        <v>三菇拌豆腐(豆)</v>
      </c>
      <c r="K13" s="151" t="s">
        <v>17</v>
      </c>
      <c r="L13" s="152"/>
      <c r="M13" s="151" t="str">
        <f>'115.5月菜單'!F42</f>
        <v>鐵板豆芽菜</v>
      </c>
      <c r="N13" s="151" t="s">
        <v>17</v>
      </c>
      <c r="O13" s="152"/>
      <c r="P13" s="151" t="str">
        <f>'115.5月菜單'!F43</f>
        <v>季節蔬菜X2</v>
      </c>
      <c r="Q13" s="151" t="s">
        <v>18</v>
      </c>
      <c r="R13" s="152"/>
      <c r="S13" s="151" t="str">
        <f>'115.5月菜單'!F44</f>
        <v>香菇湯</v>
      </c>
      <c r="T13" s="151" t="s">
        <v>17</v>
      </c>
      <c r="U13" s="152"/>
      <c r="V13" s="391"/>
      <c r="W13" s="153" t="s">
        <v>44</v>
      </c>
      <c r="X13" s="41" t="s">
        <v>19</v>
      </c>
      <c r="Y13" s="39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>
      <c r="B14" s="116" t="s">
        <v>8</v>
      </c>
      <c r="C14" s="386"/>
      <c r="D14" s="2" t="s">
        <v>57</v>
      </c>
      <c r="E14" s="2"/>
      <c r="F14" s="2">
        <v>80</v>
      </c>
      <c r="G14" s="2" t="s">
        <v>136</v>
      </c>
      <c r="H14" s="2" t="s">
        <v>130</v>
      </c>
      <c r="I14" s="2">
        <v>60</v>
      </c>
      <c r="J14" s="2" t="s">
        <v>109</v>
      </c>
      <c r="K14" s="2"/>
      <c r="L14" s="2">
        <v>5</v>
      </c>
      <c r="M14" s="2" t="s">
        <v>129</v>
      </c>
      <c r="N14" s="2"/>
      <c r="O14" s="2">
        <v>50</v>
      </c>
      <c r="P14" s="2" t="s">
        <v>60</v>
      </c>
      <c r="Q14" s="2"/>
      <c r="R14" s="2">
        <v>120</v>
      </c>
      <c r="S14" s="2" t="s">
        <v>81</v>
      </c>
      <c r="T14" s="2"/>
      <c r="U14" s="2">
        <v>30</v>
      </c>
      <c r="V14" s="380"/>
      <c r="W14" s="154">
        <f>Y13*15+Y14*0+Y15*5+Y16*0+Y17*15+Y18*W4188+15</f>
        <v>115.5</v>
      </c>
      <c r="X14" s="38" t="s">
        <v>25</v>
      </c>
      <c r="Y14" s="39">
        <v>2.5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6" ht="27.9" customHeight="1">
      <c r="B15" s="116">
        <v>26</v>
      </c>
      <c r="C15" s="386"/>
      <c r="D15" s="2" t="s">
        <v>234</v>
      </c>
      <c r="E15" s="2"/>
      <c r="F15" s="2">
        <v>40</v>
      </c>
      <c r="G15" s="2"/>
      <c r="H15" s="2"/>
      <c r="I15" s="2"/>
      <c r="J15" s="97" t="s">
        <v>167</v>
      </c>
      <c r="K15" s="97"/>
      <c r="L15" s="97">
        <v>5</v>
      </c>
      <c r="M15" s="2" t="s">
        <v>116</v>
      </c>
      <c r="N15" s="85"/>
      <c r="O15" s="2">
        <v>3</v>
      </c>
      <c r="P15" s="97"/>
      <c r="Q15" s="97"/>
      <c r="R15" s="97"/>
      <c r="S15" s="2" t="s">
        <v>128</v>
      </c>
      <c r="T15" s="2"/>
      <c r="U15" s="2">
        <v>0.3</v>
      </c>
      <c r="V15" s="380"/>
      <c r="W15" s="155" t="s">
        <v>46</v>
      </c>
      <c r="X15" s="41" t="s">
        <v>27</v>
      </c>
      <c r="Y15" s="39">
        <v>2.1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6" ht="27.9" customHeight="1">
      <c r="B16" s="116" t="s">
        <v>10</v>
      </c>
      <c r="C16" s="386"/>
      <c r="D16" s="2"/>
      <c r="E16" s="2"/>
      <c r="F16" s="2"/>
      <c r="G16" s="2"/>
      <c r="H16" s="2"/>
      <c r="I16" s="2"/>
      <c r="J16" s="97" t="s">
        <v>116</v>
      </c>
      <c r="K16" s="97"/>
      <c r="L16" s="97">
        <v>1</v>
      </c>
      <c r="M16" s="97" t="s">
        <v>105</v>
      </c>
      <c r="N16" s="97"/>
      <c r="O16" s="97">
        <v>1</v>
      </c>
      <c r="P16" s="97"/>
      <c r="Q16" s="97"/>
      <c r="R16" s="97"/>
      <c r="S16" s="2"/>
      <c r="T16" s="45"/>
      <c r="U16" s="2"/>
      <c r="V16" s="380"/>
      <c r="W16" s="156">
        <f>Y13*0+Y14*5+Y15*0+Y16*5+Y17*0+Y18*4</f>
        <v>27.5</v>
      </c>
      <c r="X16" s="41" t="s">
        <v>30</v>
      </c>
      <c r="Y16" s="39">
        <v>3</v>
      </c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  <c r="AG16" s="90"/>
    </row>
    <row r="17" spans="2:33" ht="27.9" customHeight="1">
      <c r="B17" s="389" t="s">
        <v>111</v>
      </c>
      <c r="C17" s="386"/>
      <c r="D17" s="45"/>
      <c r="E17" s="45"/>
      <c r="F17" s="2"/>
      <c r="G17" s="97"/>
      <c r="H17" s="97"/>
      <c r="I17" s="97"/>
      <c r="J17" s="97" t="s">
        <v>125</v>
      </c>
      <c r="K17" s="97" t="s">
        <v>86</v>
      </c>
      <c r="L17" s="97">
        <v>60</v>
      </c>
      <c r="M17" s="97"/>
      <c r="N17" s="97"/>
      <c r="O17" s="97"/>
      <c r="P17" s="97"/>
      <c r="Q17" s="97"/>
      <c r="R17" s="97"/>
      <c r="S17" s="97"/>
      <c r="T17" s="97"/>
      <c r="U17" s="97"/>
      <c r="V17" s="380"/>
      <c r="W17" s="155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389"/>
      <c r="C18" s="386"/>
      <c r="D18" s="125"/>
      <c r="E18" s="98"/>
      <c r="F18" s="97"/>
      <c r="G18" s="97"/>
      <c r="H18" s="98"/>
      <c r="I18" s="97"/>
      <c r="J18" s="97"/>
      <c r="K18" s="98"/>
      <c r="L18" s="97"/>
      <c r="M18" s="97"/>
      <c r="N18" s="98"/>
      <c r="O18" s="97"/>
      <c r="P18" s="97"/>
      <c r="Q18" s="98"/>
      <c r="R18" s="97"/>
      <c r="S18" s="97"/>
      <c r="T18" s="98"/>
      <c r="U18" s="97"/>
      <c r="V18" s="380"/>
      <c r="W18" s="156">
        <f>Y13*2+Y14*7+Y15*1+Y16*0+Y17*0+Y18*8</f>
        <v>31.6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0"/>
    </row>
    <row r="19" spans="2:33" ht="27.9" customHeight="1">
      <c r="B19" s="99" t="s">
        <v>36</v>
      </c>
      <c r="C19" s="103"/>
      <c r="D19" s="125"/>
      <c r="E19" s="98"/>
      <c r="F19" s="97"/>
      <c r="G19" s="97"/>
      <c r="H19" s="98"/>
      <c r="I19" s="97"/>
      <c r="J19" s="97"/>
      <c r="K19" s="98"/>
      <c r="L19" s="97"/>
      <c r="M19" s="97"/>
      <c r="N19" s="98"/>
      <c r="O19" s="97"/>
      <c r="P19" s="97"/>
      <c r="Q19" s="98"/>
      <c r="R19" s="97"/>
      <c r="S19" s="97"/>
      <c r="T19" s="98"/>
      <c r="U19" s="97"/>
      <c r="V19" s="380"/>
      <c r="W19" s="155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>
      <c r="B20" s="141"/>
      <c r="C20" s="142"/>
      <c r="D20" s="143"/>
      <c r="E20" s="144"/>
      <c r="F20" s="145"/>
      <c r="G20" s="145"/>
      <c r="H20" s="144"/>
      <c r="I20" s="145"/>
      <c r="J20" s="145"/>
      <c r="K20" s="144"/>
      <c r="L20" s="145"/>
      <c r="M20" s="145"/>
      <c r="N20" s="144"/>
      <c r="O20" s="145"/>
      <c r="P20" s="145"/>
      <c r="Q20" s="144"/>
      <c r="R20" s="145"/>
      <c r="S20" s="145"/>
      <c r="T20" s="144"/>
      <c r="U20" s="145"/>
      <c r="V20" s="392"/>
      <c r="W20" s="157">
        <f>W14*4+W18*4+W16*9</f>
        <v>835.9</v>
      </c>
      <c r="X20" s="53"/>
      <c r="Y20" s="54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2"/>
    </row>
    <row r="21" spans="2:33" s="36" customFormat="1" ht="27.9" customHeight="1">
      <c r="B21" s="37">
        <v>5</v>
      </c>
      <c r="C21" s="393"/>
      <c r="D21" s="151" t="str">
        <f>'115.5月菜單'!J39</f>
        <v>香Q米飯</v>
      </c>
      <c r="E21" s="151" t="s">
        <v>15</v>
      </c>
      <c r="F21" s="151"/>
      <c r="G21" s="151" t="str">
        <f>'115.5月菜單'!J40</f>
        <v>香滷豆腐丁</v>
      </c>
      <c r="H21" s="151" t="s">
        <v>95</v>
      </c>
      <c r="I21" s="151"/>
      <c r="J21" s="151" t="str">
        <f>'115.5月菜單'!J41</f>
        <v>滷蛋X1</v>
      </c>
      <c r="K21" s="151" t="s">
        <v>95</v>
      </c>
      <c r="L21" s="206"/>
      <c r="M21" s="151" t="str">
        <f>'115.5月菜單'!J42</f>
        <v>冬瓜三色</v>
      </c>
      <c r="N21" s="151" t="s">
        <v>17</v>
      </c>
      <c r="O21" s="151"/>
      <c r="P21" s="151" t="str">
        <f>'115.5月菜單'!J43</f>
        <v>季節蔬菜X2</v>
      </c>
      <c r="Q21" s="151" t="s">
        <v>18</v>
      </c>
      <c r="R21" s="151"/>
      <c r="S21" s="151" t="str">
        <f>'115.5月菜單'!J44</f>
        <v>青菜湯</v>
      </c>
      <c r="T21" s="151" t="s">
        <v>17</v>
      </c>
      <c r="U21" s="151"/>
      <c r="V21" s="394"/>
      <c r="W21" s="153" t="s">
        <v>44</v>
      </c>
      <c r="X21" s="41" t="s">
        <v>19</v>
      </c>
      <c r="Y21" s="39">
        <v>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386"/>
      <c r="D22" s="2" t="s">
        <v>24</v>
      </c>
      <c r="E22" s="2"/>
      <c r="F22" s="2">
        <v>120</v>
      </c>
      <c r="G22" s="193" t="s">
        <v>97</v>
      </c>
      <c r="H22" s="193"/>
      <c r="I22" s="193">
        <v>60</v>
      </c>
      <c r="J22" s="193" t="s">
        <v>261</v>
      </c>
      <c r="K22" s="193"/>
      <c r="L22" s="193">
        <v>55</v>
      </c>
      <c r="M22" s="193" t="s">
        <v>91</v>
      </c>
      <c r="N22" s="193"/>
      <c r="O22" s="193">
        <v>70</v>
      </c>
      <c r="P22" s="159" t="s">
        <v>60</v>
      </c>
      <c r="Q22" s="159"/>
      <c r="R22" s="159">
        <v>120</v>
      </c>
      <c r="S22" s="159" t="s">
        <v>138</v>
      </c>
      <c r="T22" s="159"/>
      <c r="U22" s="159">
        <v>30</v>
      </c>
      <c r="V22" s="387"/>
      <c r="W22" s="154">
        <f>Y21*15+Y22*0+Y23*5+Y24*0+Y25*15+Y26*W4196+15</f>
        <v>116</v>
      </c>
      <c r="X22" s="38" t="s">
        <v>25</v>
      </c>
      <c r="Y22" s="39">
        <v>2.8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7.9" customHeight="1">
      <c r="B23" s="37">
        <v>27</v>
      </c>
      <c r="C23" s="386"/>
      <c r="D23" s="2"/>
      <c r="E23" s="2"/>
      <c r="F23" s="2"/>
      <c r="G23" s="193" t="s">
        <v>119</v>
      </c>
      <c r="H23" s="193"/>
      <c r="I23" s="193">
        <v>1</v>
      </c>
      <c r="J23" s="193"/>
      <c r="K23" s="193"/>
      <c r="L23" s="193"/>
      <c r="M23" s="193" t="s">
        <v>90</v>
      </c>
      <c r="N23" s="193"/>
      <c r="O23" s="193">
        <v>1</v>
      </c>
      <c r="P23" s="193"/>
      <c r="Q23" s="193"/>
      <c r="R23" s="193"/>
      <c r="S23" s="159" t="s">
        <v>116</v>
      </c>
      <c r="T23" s="159"/>
      <c r="U23" s="159">
        <v>1</v>
      </c>
      <c r="V23" s="387"/>
      <c r="W23" s="195" t="s">
        <v>46</v>
      </c>
      <c r="X23" s="41" t="s">
        <v>27</v>
      </c>
      <c r="Y23" s="39">
        <v>2.2000000000000002</v>
      </c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>
      <c r="B24" s="37" t="s">
        <v>10</v>
      </c>
      <c r="C24" s="386"/>
      <c r="D24" s="2"/>
      <c r="E24" s="2"/>
      <c r="F24" s="2"/>
      <c r="G24" s="193" t="s">
        <v>113</v>
      </c>
      <c r="H24" s="196"/>
      <c r="I24" s="193">
        <v>1</v>
      </c>
      <c r="J24" s="159"/>
      <c r="K24" s="160"/>
      <c r="L24" s="159"/>
      <c r="M24" s="193"/>
      <c r="N24" s="196"/>
      <c r="O24" s="193"/>
      <c r="P24" s="193"/>
      <c r="Q24" s="196"/>
      <c r="R24" s="193"/>
      <c r="S24" s="193" t="s">
        <v>105</v>
      </c>
      <c r="T24" s="196"/>
      <c r="U24" s="193">
        <v>1</v>
      </c>
      <c r="V24" s="387"/>
      <c r="W24" s="197">
        <f>Y21*0+Y22*5+Y23*0+Y24*5+Y25*0+Y26*4</f>
        <v>29</v>
      </c>
      <c r="X24" s="41" t="s">
        <v>30</v>
      </c>
      <c r="Y24" s="39">
        <v>3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0"/>
    </row>
    <row r="25" spans="2:33" s="57" customFormat="1" ht="27.9" customHeight="1">
      <c r="B25" s="374" t="s">
        <v>39</v>
      </c>
      <c r="C25" s="386"/>
      <c r="D25" s="2"/>
      <c r="E25" s="2"/>
      <c r="F25" s="2"/>
      <c r="G25" s="193"/>
      <c r="H25" s="196"/>
      <c r="I25" s="193"/>
      <c r="J25" s="193"/>
      <c r="K25" s="198"/>
      <c r="L25" s="193"/>
      <c r="M25" s="193"/>
      <c r="N25" s="196"/>
      <c r="O25" s="193"/>
      <c r="P25" s="193"/>
      <c r="Q25" s="196"/>
      <c r="R25" s="193"/>
      <c r="S25" s="193"/>
      <c r="T25" s="198"/>
      <c r="U25" s="193"/>
      <c r="V25" s="387"/>
      <c r="W25" s="195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374"/>
      <c r="C26" s="386"/>
      <c r="D26" s="159"/>
      <c r="E26" s="159"/>
      <c r="F26" s="159"/>
      <c r="G26" s="199"/>
      <c r="H26" s="196"/>
      <c r="I26" s="193"/>
      <c r="J26" s="193"/>
      <c r="K26" s="198"/>
      <c r="L26" s="193"/>
      <c r="M26" s="193"/>
      <c r="N26" s="196"/>
      <c r="O26" s="193"/>
      <c r="P26" s="193"/>
      <c r="Q26" s="196"/>
      <c r="R26" s="193"/>
      <c r="S26" s="193"/>
      <c r="T26" s="196"/>
      <c r="U26" s="193"/>
      <c r="V26" s="387"/>
      <c r="W26" s="197">
        <f>Y21*2+Y22*7+Y23*1+Y24*0+Y25*0+Y26*8</f>
        <v>33.799999999999997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7.9" customHeight="1">
      <c r="B27" s="63" t="s">
        <v>36</v>
      </c>
      <c r="C27" s="100"/>
      <c r="D27" s="159"/>
      <c r="E27" s="160"/>
      <c r="F27" s="159"/>
      <c r="G27" s="193"/>
      <c r="H27" s="196"/>
      <c r="I27" s="193"/>
      <c r="J27" s="193"/>
      <c r="K27" s="196"/>
      <c r="L27" s="193"/>
      <c r="M27" s="193"/>
      <c r="N27" s="196"/>
      <c r="O27" s="193"/>
      <c r="P27" s="193"/>
      <c r="Q27" s="196"/>
      <c r="R27" s="193"/>
      <c r="S27" s="193"/>
      <c r="T27" s="196"/>
      <c r="U27" s="193"/>
      <c r="V27" s="387"/>
      <c r="W27" s="195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65"/>
      <c r="C28" s="102"/>
      <c r="D28" s="144"/>
      <c r="E28" s="144"/>
      <c r="F28" s="145"/>
      <c r="G28" s="145"/>
      <c r="H28" s="144"/>
      <c r="I28" s="145"/>
      <c r="J28" s="145"/>
      <c r="K28" s="144"/>
      <c r="L28" s="145"/>
      <c r="M28" s="145"/>
      <c r="N28" s="144"/>
      <c r="O28" s="145"/>
      <c r="P28" s="145"/>
      <c r="Q28" s="144"/>
      <c r="R28" s="145"/>
      <c r="S28" s="145"/>
      <c r="T28" s="144"/>
      <c r="U28" s="145"/>
      <c r="V28" s="395"/>
      <c r="W28" s="157">
        <f>W22*4+W26*4+W24*9</f>
        <v>860.2</v>
      </c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>
      <c r="B29" s="31">
        <v>5</v>
      </c>
      <c r="C29" s="386"/>
      <c r="D29" s="140" t="str">
        <f>'115.5月菜單'!N39</f>
        <v>地瓜飯</v>
      </c>
      <c r="E29" s="140" t="s">
        <v>15</v>
      </c>
      <c r="F29" s="140"/>
      <c r="G29" s="140" t="str">
        <f>'115.5月菜單'!N40</f>
        <v>素炒豆干片(豆)</v>
      </c>
      <c r="H29" s="140" t="s">
        <v>17</v>
      </c>
      <c r="I29" s="140"/>
      <c r="J29" s="140" t="str">
        <f>'115.5月菜單'!N41</f>
        <v>高麗菜香菇</v>
      </c>
      <c r="K29" s="140" t="s">
        <v>17</v>
      </c>
      <c r="L29" s="149"/>
      <c r="M29" s="140" t="str">
        <f>'115.5月菜單'!N42</f>
        <v>醬油炒蛋</v>
      </c>
      <c r="N29" s="140" t="s">
        <v>62</v>
      </c>
      <c r="O29" s="140"/>
      <c r="P29" s="140" t="str">
        <f>'115.5月菜單'!N43</f>
        <v>季節蔬菜X2</v>
      </c>
      <c r="Q29" s="140" t="s">
        <v>18</v>
      </c>
      <c r="R29" s="140"/>
      <c r="S29" s="140" t="str">
        <f>'115.5月菜單'!N44</f>
        <v>鮮筍湯/水果</v>
      </c>
      <c r="T29" s="140" t="s">
        <v>17</v>
      </c>
      <c r="U29" s="140"/>
      <c r="V29" s="379" t="s">
        <v>35</v>
      </c>
      <c r="W29" s="195" t="s">
        <v>44</v>
      </c>
      <c r="X29" s="41" t="s">
        <v>19</v>
      </c>
      <c r="Y29" s="39">
        <v>6.4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223</v>
      </c>
      <c r="C30" s="386"/>
      <c r="D30" s="2" t="s">
        <v>24</v>
      </c>
      <c r="E30" s="2"/>
      <c r="F30" s="2">
        <v>110</v>
      </c>
      <c r="G30" s="2" t="s">
        <v>100</v>
      </c>
      <c r="H30" s="2" t="s">
        <v>86</v>
      </c>
      <c r="I30" s="2">
        <v>60</v>
      </c>
      <c r="J30" s="2" t="s">
        <v>138</v>
      </c>
      <c r="K30" s="2"/>
      <c r="L30" s="2">
        <v>60</v>
      </c>
      <c r="M30" s="2" t="s">
        <v>258</v>
      </c>
      <c r="N30" s="2"/>
      <c r="O30" s="2">
        <v>55</v>
      </c>
      <c r="P30" s="2" t="s">
        <v>60</v>
      </c>
      <c r="Q30" s="2"/>
      <c r="R30" s="2">
        <v>120</v>
      </c>
      <c r="S30" s="212" t="s">
        <v>120</v>
      </c>
      <c r="T30" s="212"/>
      <c r="U30" s="212">
        <v>30</v>
      </c>
      <c r="V30" s="380"/>
      <c r="W30" s="154">
        <f>Y29*15+Y30*0+Y31*5+Y32*0+Y33*15+Y34*W4204</f>
        <v>121.5</v>
      </c>
      <c r="X30" s="38" t="s">
        <v>25</v>
      </c>
      <c r="Y30" s="39">
        <v>2.8</v>
      </c>
      <c r="Z30" s="15"/>
      <c r="AA30" s="17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0"/>
    </row>
    <row r="31" spans="2:33" ht="27.9" customHeight="1">
      <c r="B31" s="37">
        <v>28</v>
      </c>
      <c r="C31" s="386"/>
      <c r="D31" s="2" t="s">
        <v>155</v>
      </c>
      <c r="E31" s="2"/>
      <c r="F31" s="2">
        <v>50</v>
      </c>
      <c r="G31" s="2"/>
      <c r="H31" s="2"/>
      <c r="I31" s="2"/>
      <c r="J31" s="2" t="s">
        <v>186</v>
      </c>
      <c r="K31" s="2"/>
      <c r="L31" s="2">
        <v>1</v>
      </c>
      <c r="M31" s="2"/>
      <c r="N31" s="85"/>
      <c r="O31" s="2"/>
      <c r="P31" s="2"/>
      <c r="Q31" s="2"/>
      <c r="R31" s="2"/>
      <c r="S31" s="222"/>
      <c r="T31" s="223"/>
      <c r="U31" s="212"/>
      <c r="V31" s="380"/>
      <c r="W31" s="155" t="s">
        <v>46</v>
      </c>
      <c r="X31" s="41" t="s">
        <v>27</v>
      </c>
      <c r="Y31" s="39">
        <v>2.1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386"/>
      <c r="D32" s="159"/>
      <c r="E32" s="159"/>
      <c r="F32" s="159"/>
      <c r="G32" s="2"/>
      <c r="H32" s="45"/>
      <c r="I32" s="2"/>
      <c r="J32" s="2" t="s">
        <v>116</v>
      </c>
      <c r="K32" s="2"/>
      <c r="L32" s="2">
        <v>1</v>
      </c>
      <c r="M32" s="2"/>
      <c r="N32" s="2"/>
      <c r="O32" s="2"/>
      <c r="P32" s="2"/>
      <c r="Q32" s="2"/>
      <c r="R32" s="2"/>
      <c r="S32" s="212"/>
      <c r="T32" s="212"/>
      <c r="U32" s="212"/>
      <c r="V32" s="380"/>
      <c r="W32" s="156">
        <f>Y29*0+Y30*5+Y31*0+Y32*5+Y33*0+Y34*4</f>
        <v>29</v>
      </c>
      <c r="X32" s="41" t="s">
        <v>30</v>
      </c>
      <c r="Y32" s="39">
        <v>3</v>
      </c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0"/>
    </row>
    <row r="33" spans="2:33" ht="27.9" customHeight="1">
      <c r="B33" s="374" t="s">
        <v>40</v>
      </c>
      <c r="C33" s="386"/>
      <c r="D33" s="2"/>
      <c r="E33" s="2"/>
      <c r="F33" s="2"/>
      <c r="G33" s="2"/>
      <c r="H33" s="45"/>
      <c r="I33" s="2"/>
      <c r="J33" s="2"/>
      <c r="K33" s="45"/>
      <c r="L33" s="2"/>
      <c r="M33" s="2"/>
      <c r="N33" s="2"/>
      <c r="O33" s="2"/>
      <c r="P33" s="2"/>
      <c r="Q33" s="2"/>
      <c r="R33" s="2"/>
      <c r="S33" s="97"/>
      <c r="T33" s="125"/>
      <c r="U33" s="97"/>
      <c r="V33" s="380"/>
      <c r="W33" s="155" t="s">
        <v>47</v>
      </c>
      <c r="X33" s="41" t="s">
        <v>33</v>
      </c>
      <c r="Y33" s="39">
        <v>1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374"/>
      <c r="C34" s="386"/>
      <c r="D34" s="2"/>
      <c r="E34" s="2"/>
      <c r="F34" s="2"/>
      <c r="G34" s="2"/>
      <c r="H34" s="45"/>
      <c r="I34" s="2"/>
      <c r="J34" s="2"/>
      <c r="K34" s="45"/>
      <c r="L34" s="2"/>
      <c r="M34" s="2"/>
      <c r="N34" s="85"/>
      <c r="O34" s="2"/>
      <c r="P34" s="2"/>
      <c r="Q34" s="45"/>
      <c r="R34" s="2"/>
      <c r="S34" s="97"/>
      <c r="T34" s="98"/>
      <c r="U34" s="97"/>
      <c r="V34" s="380"/>
      <c r="W34" s="156">
        <f>Y29*2+Y30*7+Y31*1+Y32*0+Y33*0+Y34*8</f>
        <v>34.5</v>
      </c>
      <c r="X34" s="80" t="s">
        <v>42</v>
      </c>
      <c r="Y34" s="46">
        <v>0</v>
      </c>
      <c r="Z34" s="123"/>
      <c r="AA34" s="16" t="s">
        <v>35</v>
      </c>
      <c r="AB34" s="17">
        <v>1</v>
      </c>
      <c r="AE34" s="16">
        <f>AB34*15</f>
        <v>15</v>
      </c>
      <c r="AG34" s="90"/>
    </row>
    <row r="35" spans="2:33" ht="27.9" customHeight="1">
      <c r="B35" s="63" t="s">
        <v>36</v>
      </c>
      <c r="C35" s="103"/>
      <c r="D35" s="159"/>
      <c r="E35" s="160"/>
      <c r="F35" s="159"/>
      <c r="G35" s="193"/>
      <c r="H35" s="196"/>
      <c r="I35" s="193"/>
      <c r="J35" s="193"/>
      <c r="K35" s="196"/>
      <c r="L35" s="193"/>
      <c r="M35" s="193"/>
      <c r="N35" s="196"/>
      <c r="O35" s="193"/>
      <c r="P35" s="193"/>
      <c r="Q35" s="196"/>
      <c r="R35" s="193"/>
      <c r="S35" s="97"/>
      <c r="T35" s="98"/>
      <c r="U35" s="97"/>
      <c r="V35" s="380"/>
      <c r="W35" s="155" t="s">
        <v>12</v>
      </c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>
      <c r="B36" s="101"/>
      <c r="C36" s="104"/>
      <c r="D36" s="144"/>
      <c r="E36" s="144"/>
      <c r="F36" s="145"/>
      <c r="G36" s="145"/>
      <c r="H36" s="144"/>
      <c r="I36" s="145"/>
      <c r="J36" s="145"/>
      <c r="K36" s="144"/>
      <c r="L36" s="145"/>
      <c r="M36" s="145"/>
      <c r="N36" s="144"/>
      <c r="O36" s="145"/>
      <c r="P36" s="145"/>
      <c r="Q36" s="144"/>
      <c r="R36" s="145"/>
      <c r="S36" s="97"/>
      <c r="T36" s="98"/>
      <c r="U36" s="145"/>
      <c r="V36" s="381"/>
      <c r="W36" s="157">
        <f>W30*4+W34*4+W32*9</f>
        <v>885</v>
      </c>
      <c r="X36" s="53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2"/>
    </row>
    <row r="37" spans="2:33" s="36" customFormat="1" ht="27.9" customHeight="1">
      <c r="B37" s="115">
        <v>5</v>
      </c>
      <c r="C37" s="386"/>
      <c r="D37" s="140" t="str">
        <f>'115.5月菜單'!R39</f>
        <v>香Q米飯</v>
      </c>
      <c r="E37" s="140" t="s">
        <v>15</v>
      </c>
      <c r="F37" s="140"/>
      <c r="G37" s="140" t="str">
        <f>'115.5月菜單'!R40</f>
        <v>紅燒豆腐(豆)</v>
      </c>
      <c r="H37" s="140" t="s">
        <v>17</v>
      </c>
      <c r="I37" s="140"/>
      <c r="J37" s="140" t="str">
        <f>'115.5月菜單'!R41</f>
        <v>白菜珍菇</v>
      </c>
      <c r="K37" s="140" t="s">
        <v>17</v>
      </c>
      <c r="L37" s="149"/>
      <c r="M37" s="140" t="str">
        <f>'115.5月菜單'!R42</f>
        <v>香滷豆干(豆)</v>
      </c>
      <c r="N37" s="140" t="s">
        <v>95</v>
      </c>
      <c r="O37" s="140"/>
      <c r="P37" s="140" t="str">
        <f>'115.5月菜單'!R43</f>
        <v>季節蔬菜X2</v>
      </c>
      <c r="Q37" s="140" t="s">
        <v>18</v>
      </c>
      <c r="R37" s="140"/>
      <c r="S37" s="151" t="str">
        <f>'115.5月菜單'!R44</f>
        <v>榨菜黃豆芽湯(醃)</v>
      </c>
      <c r="T37" s="151" t="s">
        <v>17</v>
      </c>
      <c r="U37" s="205"/>
      <c r="V37" s="387"/>
      <c r="W37" s="153" t="s">
        <v>44</v>
      </c>
      <c r="X37" s="192" t="s">
        <v>19</v>
      </c>
      <c r="Y37" s="39">
        <v>6</v>
      </c>
      <c r="Z37" s="16"/>
      <c r="AA37" s="16"/>
      <c r="AB37" s="17"/>
      <c r="AC37" s="16"/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116" t="s">
        <v>8</v>
      </c>
      <c r="C38" s="386"/>
      <c r="D38" s="159" t="s">
        <v>24</v>
      </c>
      <c r="E38" s="159"/>
      <c r="F38" s="159">
        <v>120</v>
      </c>
      <c r="G38" s="193" t="s">
        <v>125</v>
      </c>
      <c r="H38" s="193" t="s">
        <v>86</v>
      </c>
      <c r="I38" s="193">
        <v>65</v>
      </c>
      <c r="J38" s="193" t="s">
        <v>188</v>
      </c>
      <c r="K38" s="193"/>
      <c r="L38" s="193">
        <v>60</v>
      </c>
      <c r="M38" s="193" t="s">
        <v>185</v>
      </c>
      <c r="N38" s="193" t="s">
        <v>86</v>
      </c>
      <c r="O38" s="193">
        <v>60</v>
      </c>
      <c r="P38" s="2" t="s">
        <v>60</v>
      </c>
      <c r="Q38" s="2"/>
      <c r="R38" s="2">
        <v>120</v>
      </c>
      <c r="S38" s="212" t="s">
        <v>118</v>
      </c>
      <c r="T38" s="212" t="s">
        <v>145</v>
      </c>
      <c r="U38" s="212">
        <v>30</v>
      </c>
      <c r="V38" s="387"/>
      <c r="W38" s="224">
        <f>Y37*15+Y38*0+Y39*5+Y40*0+Y41*15+Y42*W4212+15</f>
        <v>116</v>
      </c>
      <c r="X38" s="194" t="s">
        <v>25</v>
      </c>
      <c r="Y38" s="39">
        <v>2.4</v>
      </c>
      <c r="Z38" s="15"/>
      <c r="AA38" s="17"/>
      <c r="AC38" s="17"/>
      <c r="AD38" s="17"/>
      <c r="AE38" s="17">
        <f>AB38*15</f>
        <v>0</v>
      </c>
      <c r="AF38" s="17">
        <f>AC38*4+AE38*4</f>
        <v>0</v>
      </c>
      <c r="AG38" s="90"/>
    </row>
    <row r="39" spans="2:33" ht="27.9" customHeight="1">
      <c r="B39" s="116">
        <v>29</v>
      </c>
      <c r="C39" s="386"/>
      <c r="D39" s="159"/>
      <c r="E39" s="159"/>
      <c r="F39" s="159"/>
      <c r="G39" s="193" t="s">
        <v>116</v>
      </c>
      <c r="H39" s="193"/>
      <c r="I39" s="193">
        <v>2</v>
      </c>
      <c r="J39" s="97" t="s">
        <v>109</v>
      </c>
      <c r="K39" s="193"/>
      <c r="L39" s="193">
        <v>5</v>
      </c>
      <c r="M39" s="193"/>
      <c r="N39" s="193"/>
      <c r="O39" s="193"/>
      <c r="P39" s="2"/>
      <c r="Q39" s="2"/>
      <c r="R39" s="2"/>
      <c r="S39" s="383" t="s">
        <v>110</v>
      </c>
      <c r="T39" s="384"/>
      <c r="U39" s="212">
        <v>10</v>
      </c>
      <c r="V39" s="387"/>
      <c r="W39" s="225" t="s">
        <v>46</v>
      </c>
      <c r="X39" s="192" t="s">
        <v>27</v>
      </c>
      <c r="Y39" s="39">
        <v>2.2000000000000002</v>
      </c>
      <c r="AA39" s="42"/>
      <c r="AC39" s="43"/>
      <c r="AD39" s="17">
        <f>AB39*5</f>
        <v>0</v>
      </c>
      <c r="AE39" s="17" t="s">
        <v>29</v>
      </c>
      <c r="AF39" s="44">
        <f>AC39*4+AD39*9</f>
        <v>0</v>
      </c>
      <c r="AG39" s="76"/>
    </row>
    <row r="40" spans="2:33" ht="27.9" customHeight="1">
      <c r="B40" s="116" t="s">
        <v>10</v>
      </c>
      <c r="C40" s="386"/>
      <c r="D40" s="159"/>
      <c r="E40" s="159"/>
      <c r="F40" s="159"/>
      <c r="G40" s="193"/>
      <c r="H40" s="196"/>
      <c r="I40" s="193"/>
      <c r="J40" s="193" t="s">
        <v>116</v>
      </c>
      <c r="K40" s="196"/>
      <c r="L40" s="193">
        <v>1</v>
      </c>
      <c r="M40" s="193"/>
      <c r="N40" s="196"/>
      <c r="O40" s="193"/>
      <c r="P40" s="2"/>
      <c r="Q40" s="2"/>
      <c r="R40" s="2"/>
      <c r="S40" s="212" t="s">
        <v>113</v>
      </c>
      <c r="T40" s="212"/>
      <c r="U40" s="212">
        <v>1</v>
      </c>
      <c r="V40" s="387"/>
      <c r="W40" s="224">
        <f>Y37*0+Y38*5+Y39*0+Y40*5+Y41*0+Y42*4</f>
        <v>27</v>
      </c>
      <c r="X40" s="192" t="s">
        <v>30</v>
      </c>
      <c r="Y40" s="39">
        <v>3</v>
      </c>
      <c r="Z40" s="15"/>
      <c r="AC40" s="17"/>
      <c r="AD40" s="17" t="s">
        <v>29</v>
      </c>
      <c r="AE40" s="17">
        <f>AB40*5</f>
        <v>0</v>
      </c>
      <c r="AF40" s="17">
        <f>AC40*4+AE40*4</f>
        <v>0</v>
      </c>
      <c r="AG40" s="90"/>
    </row>
    <row r="41" spans="2:33" ht="27.9" customHeight="1">
      <c r="B41" s="389" t="s">
        <v>88</v>
      </c>
      <c r="C41" s="386"/>
      <c r="D41" s="159"/>
      <c r="E41" s="159"/>
      <c r="F41" s="159"/>
      <c r="G41" s="193"/>
      <c r="H41" s="196"/>
      <c r="I41" s="193"/>
      <c r="J41" s="159" t="s">
        <v>186</v>
      </c>
      <c r="K41" s="160"/>
      <c r="L41" s="159">
        <v>1</v>
      </c>
      <c r="M41" s="193"/>
      <c r="N41" s="196"/>
      <c r="O41" s="193"/>
      <c r="P41" s="193"/>
      <c r="Q41" s="196"/>
      <c r="R41" s="193"/>
      <c r="S41" s="193"/>
      <c r="T41" s="198"/>
      <c r="U41" s="193"/>
      <c r="V41" s="387"/>
      <c r="W41" s="225" t="s">
        <v>47</v>
      </c>
      <c r="X41" s="192" t="s">
        <v>33</v>
      </c>
      <c r="Y41" s="39">
        <v>0</v>
      </c>
      <c r="AC41" s="17"/>
      <c r="AD41" s="17">
        <f>AB41*5</f>
        <v>0</v>
      </c>
      <c r="AE41" s="17" t="s">
        <v>29</v>
      </c>
      <c r="AF41" s="17">
        <f>AD41*9</f>
        <v>0</v>
      </c>
      <c r="AG41" s="76"/>
    </row>
    <row r="42" spans="2:33" ht="27.9" customHeight="1">
      <c r="B42" s="389"/>
      <c r="C42" s="386"/>
      <c r="D42" s="159"/>
      <c r="E42" s="159"/>
      <c r="F42" s="159"/>
      <c r="G42" s="199"/>
      <c r="H42" s="196"/>
      <c r="I42" s="193"/>
      <c r="J42" s="193"/>
      <c r="K42" s="198"/>
      <c r="L42" s="193"/>
      <c r="M42" s="193"/>
      <c r="N42" s="196"/>
      <c r="O42" s="193"/>
      <c r="P42" s="193"/>
      <c r="Q42" s="196"/>
      <c r="R42" s="193"/>
      <c r="S42" s="193"/>
      <c r="T42" s="196"/>
      <c r="U42" s="193"/>
      <c r="V42" s="387"/>
      <c r="W42" s="224">
        <f>Y37*2+Y38*7+Y39*1+Y40*0+Y41*0+Y42*8</f>
        <v>31</v>
      </c>
      <c r="X42" s="200" t="s">
        <v>42</v>
      </c>
      <c r="Y42" s="46">
        <v>0</v>
      </c>
      <c r="Z42" s="15"/>
      <c r="AE42" s="16">
        <f>AB42*15</f>
        <v>0</v>
      </c>
      <c r="AG42" s="90"/>
    </row>
    <row r="43" spans="2:33" ht="27.9" customHeight="1">
      <c r="B43" s="99" t="s">
        <v>36</v>
      </c>
      <c r="C43" s="103"/>
      <c r="D43" s="159"/>
      <c r="E43" s="160"/>
      <c r="F43" s="159"/>
      <c r="G43" s="193"/>
      <c r="H43" s="196"/>
      <c r="I43" s="193"/>
      <c r="J43" s="193"/>
      <c r="K43" s="196"/>
      <c r="L43" s="193"/>
      <c r="M43" s="193"/>
      <c r="N43" s="196"/>
      <c r="O43" s="193"/>
      <c r="P43" s="193"/>
      <c r="Q43" s="196"/>
      <c r="R43" s="193"/>
      <c r="S43" s="193"/>
      <c r="T43" s="196"/>
      <c r="U43" s="193"/>
      <c r="V43" s="387"/>
      <c r="W43" s="225" t="s">
        <v>12</v>
      </c>
      <c r="X43" s="201"/>
      <c r="Y43" s="39"/>
      <c r="AD43" s="16">
        <f>SUM(AD38:AD42)</f>
        <v>0</v>
      </c>
      <c r="AE43" s="16">
        <f>SUM(AE38:AE42)</f>
        <v>0</v>
      </c>
      <c r="AF43" s="16">
        <f>AC43*4+AD43*9+AE43*4</f>
        <v>0</v>
      </c>
      <c r="AG43" s="76"/>
    </row>
    <row r="44" spans="2:33" ht="27.9" customHeight="1" thickBot="1">
      <c r="B44" s="117"/>
      <c r="C44" s="202"/>
      <c r="D44" s="105"/>
      <c r="E44" s="105"/>
      <c r="F44" s="106"/>
      <c r="G44" s="106"/>
      <c r="H44" s="105"/>
      <c r="I44" s="106"/>
      <c r="J44" s="106"/>
      <c r="K44" s="105"/>
      <c r="L44" s="106"/>
      <c r="M44" s="106"/>
      <c r="N44" s="105"/>
      <c r="O44" s="106"/>
      <c r="P44" s="106"/>
      <c r="Q44" s="105"/>
      <c r="R44" s="106"/>
      <c r="S44" s="106"/>
      <c r="T44" s="105"/>
      <c r="U44" s="106"/>
      <c r="V44" s="388"/>
      <c r="W44" s="226">
        <f>W38*4+W42*4+W40*9</f>
        <v>831</v>
      </c>
      <c r="X44" s="203"/>
      <c r="Y44" s="204"/>
      <c r="Z44" s="15"/>
      <c r="AC44" s="52"/>
      <c r="AD44" s="52" t="e">
        <f>AD43*9/AF43</f>
        <v>#DIV/0!</v>
      </c>
      <c r="AE44" s="52" t="e">
        <f>AE43*4/AF43</f>
        <v>#DIV/0!</v>
      </c>
      <c r="AG44" s="92"/>
    </row>
    <row r="45" spans="2:33" s="61" customFormat="1" ht="21.75" customHeight="1">
      <c r="B45" s="17"/>
      <c r="C45" s="16"/>
      <c r="D45" s="16"/>
      <c r="E45" s="73"/>
      <c r="F45" s="191"/>
      <c r="G45" s="16"/>
      <c r="H45" s="73"/>
      <c r="I45" s="16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74"/>
      <c r="AB45" s="56"/>
    </row>
    <row r="46" spans="2:33">
      <c r="B46" s="56"/>
      <c r="C46" s="61"/>
      <c r="D46" s="368"/>
      <c r="E46" s="368"/>
      <c r="F46" s="382"/>
      <c r="G46" s="382"/>
      <c r="H46" s="75"/>
      <c r="K46" s="75"/>
      <c r="N46" s="75"/>
      <c r="Q46" s="75"/>
      <c r="T46" s="75"/>
    </row>
    <row r="47" spans="2:33" ht="28.2">
      <c r="D47" s="121"/>
      <c r="E47" s="121"/>
      <c r="F47" s="121"/>
    </row>
    <row r="48" spans="2:33" ht="28.2">
      <c r="D48" s="121"/>
      <c r="E48" s="121"/>
      <c r="F48" s="121"/>
    </row>
    <row r="49" spans="4:6" ht="28.2">
      <c r="D49" s="121"/>
      <c r="E49" s="121"/>
      <c r="F49" s="121"/>
    </row>
    <row r="50" spans="4:6" ht="28.2">
      <c r="D50" s="121"/>
      <c r="E50" s="121"/>
      <c r="F50" s="121"/>
    </row>
  </sheetData>
  <mergeCells count="21">
    <mergeCell ref="B1:Y1"/>
    <mergeCell ref="B2:G2"/>
    <mergeCell ref="G3:L3"/>
    <mergeCell ref="C5:C10"/>
    <mergeCell ref="V5:V12"/>
    <mergeCell ref="B9:B10"/>
    <mergeCell ref="C13:C18"/>
    <mergeCell ref="V13:V20"/>
    <mergeCell ref="B17:B18"/>
    <mergeCell ref="C21:C26"/>
    <mergeCell ref="V21:V28"/>
    <mergeCell ref="B25:B26"/>
    <mergeCell ref="J45:Y45"/>
    <mergeCell ref="D46:G46"/>
    <mergeCell ref="C29:C34"/>
    <mergeCell ref="V29:V36"/>
    <mergeCell ref="B33:B34"/>
    <mergeCell ref="C37:C42"/>
    <mergeCell ref="V37:V44"/>
    <mergeCell ref="B41:B42"/>
    <mergeCell ref="S39:T39"/>
  </mergeCells>
  <phoneticPr fontId="19" type="noConversion"/>
  <pageMargins left="1.1599999999999999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115.5月菜單</vt:lpstr>
      <vt:lpstr>第一週明細</vt:lpstr>
      <vt:lpstr>第二週明細</vt:lpstr>
      <vt:lpstr>第三週明細</vt:lpstr>
      <vt:lpstr>第四週明細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2026-04-20T07:43:36Z</cp:lastPrinted>
  <dcterms:created xsi:type="dcterms:W3CDTF">2013-10-17T10:44:48Z</dcterms:created>
  <dcterms:modified xsi:type="dcterms:W3CDTF">2026-04-20T07:43:37Z</dcterms:modified>
</cp:coreProperties>
</file>