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午餐\"/>
    </mc:Choice>
  </mc:AlternateContent>
  <xr:revisionPtr revIDLastSave="0" documentId="13_ncr:1_{189DBD4A-AAF4-4816-B989-DAAE2C5332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5.4月菜單" sheetId="20" r:id="rId1"/>
    <sheet name="第ㄧ週明細" sheetId="3" r:id="rId2"/>
    <sheet name="第二週明細" sheetId="4" r:id="rId3"/>
    <sheet name="第三週明細" sheetId="7" r:id="rId4"/>
    <sheet name="第四週明細 " sheetId="8" r:id="rId5"/>
    <sheet name="第五週明細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3" l="1"/>
  <c r="W30" i="4"/>
  <c r="W30" i="7"/>
  <c r="W30" i="8"/>
  <c r="W30" i="21"/>
  <c r="S5" i="7"/>
  <c r="P5" i="7"/>
  <c r="M5" i="7"/>
  <c r="J5" i="7"/>
  <c r="G5" i="7"/>
  <c r="S13" i="7"/>
  <c r="W10" i="7"/>
  <c r="E30" i="20" s="1"/>
  <c r="W8" i="7"/>
  <c r="E29" i="20" s="1"/>
  <c r="W6" i="7"/>
  <c r="C30" i="20" s="1"/>
  <c r="W12" i="7" l="1"/>
  <c r="C29" i="20" s="1"/>
  <c r="J37" i="8"/>
  <c r="G37" i="4"/>
  <c r="W34" i="3"/>
  <c r="W32" i="3"/>
  <c r="W36" i="3"/>
  <c r="G29" i="3"/>
  <c r="J29" i="3"/>
  <c r="M29" i="3"/>
  <c r="P29" i="3"/>
  <c r="S29" i="3"/>
  <c r="O12" i="20" l="1"/>
  <c r="W34" i="21"/>
  <c r="Q48" i="20" s="1"/>
  <c r="W32" i="21"/>
  <c r="Q47" i="20" s="1"/>
  <c r="S29" i="21"/>
  <c r="P29" i="21"/>
  <c r="M29" i="21"/>
  <c r="J29" i="21"/>
  <c r="G29" i="21"/>
  <c r="D29" i="21"/>
  <c r="W6" i="4"/>
  <c r="W36" i="21" l="1"/>
  <c r="O47" i="20" s="1"/>
  <c r="O48" i="20"/>
  <c r="W18" i="7"/>
  <c r="W26" i="21"/>
  <c r="W18" i="21"/>
  <c r="W10" i="21"/>
  <c r="W42" i="8"/>
  <c r="W34" i="8"/>
  <c r="W26" i="8"/>
  <c r="W18" i="8"/>
  <c r="W10" i="8"/>
  <c r="W42" i="7"/>
  <c r="W34" i="7"/>
  <c r="W26" i="7"/>
  <c r="W42" i="4"/>
  <c r="W34" i="4"/>
  <c r="W26" i="4"/>
  <c r="W18" i="4"/>
  <c r="W10" i="4"/>
  <c r="W26" i="3"/>
  <c r="M12" i="20" s="1"/>
  <c r="S21" i="21" l="1"/>
  <c r="P21" i="21"/>
  <c r="M21" i="21"/>
  <c r="J21" i="21"/>
  <c r="G21" i="21"/>
  <c r="D21" i="21"/>
  <c r="M48" i="20"/>
  <c r="W24" i="21"/>
  <c r="M47" i="20" s="1"/>
  <c r="W22" i="21"/>
  <c r="W28" i="21" l="1"/>
  <c r="K47" i="20" s="1"/>
  <c r="K48" i="20"/>
  <c r="S13" i="21"/>
  <c r="P13" i="21"/>
  <c r="M13" i="21"/>
  <c r="J13" i="21"/>
  <c r="G13" i="21"/>
  <c r="D13" i="21"/>
  <c r="S5" i="21"/>
  <c r="P5" i="21"/>
  <c r="M5" i="21"/>
  <c r="J5" i="21"/>
  <c r="G5" i="21"/>
  <c r="D5" i="21"/>
  <c r="AE42" i="21" l="1"/>
  <c r="AD41" i="21"/>
  <c r="AF41" i="21" s="1"/>
  <c r="AE40" i="21"/>
  <c r="AC40" i="21"/>
  <c r="AD39" i="21"/>
  <c r="AD43" i="21" s="1"/>
  <c r="AC39" i="21"/>
  <c r="AF39" i="21" s="1"/>
  <c r="AE38" i="21"/>
  <c r="AC38" i="21"/>
  <c r="AE34" i="21"/>
  <c r="AF33" i="21"/>
  <c r="AD33" i="21"/>
  <c r="AE32" i="21"/>
  <c r="AC32" i="21"/>
  <c r="AF32" i="21" s="1"/>
  <c r="AD31" i="21"/>
  <c r="AD35" i="21" s="1"/>
  <c r="AC31" i="21"/>
  <c r="AE30" i="21"/>
  <c r="AC30" i="21"/>
  <c r="AE26" i="21"/>
  <c r="AD25" i="21"/>
  <c r="AF25" i="21" s="1"/>
  <c r="AE24" i="21"/>
  <c r="AC24" i="21"/>
  <c r="AF24" i="21" s="1"/>
  <c r="AD23" i="21"/>
  <c r="AD27" i="21" s="1"/>
  <c r="AC23" i="21"/>
  <c r="AE22" i="21"/>
  <c r="AC22" i="21"/>
  <c r="AE18" i="21"/>
  <c r="I48" i="20"/>
  <c r="AD17" i="21"/>
  <c r="AF17" i="21" s="1"/>
  <c r="AE16" i="21"/>
  <c r="AC16" i="21"/>
  <c r="W16" i="21"/>
  <c r="I47" i="20" s="1"/>
  <c r="AD15" i="21"/>
  <c r="AD19" i="21" s="1"/>
  <c r="AC15" i="21"/>
  <c r="AE14" i="21"/>
  <c r="AC14" i="21"/>
  <c r="W14" i="21"/>
  <c r="AE10" i="21"/>
  <c r="AD9" i="21"/>
  <c r="AF9" i="21" s="1"/>
  <c r="AE8" i="21"/>
  <c r="AC8" i="21"/>
  <c r="W8" i="21"/>
  <c r="E47" i="20" s="1"/>
  <c r="AD7" i="21"/>
  <c r="AC7" i="21"/>
  <c r="AF7" i="21" s="1"/>
  <c r="AE6" i="21"/>
  <c r="AC6" i="21"/>
  <c r="W6" i="21"/>
  <c r="C48" i="20" s="1"/>
  <c r="W22" i="3"/>
  <c r="K12" i="20" s="1"/>
  <c r="S21" i="3"/>
  <c r="P21" i="3"/>
  <c r="M21" i="3"/>
  <c r="J21" i="3"/>
  <c r="G21" i="3"/>
  <c r="D21" i="3"/>
  <c r="W24" i="3"/>
  <c r="M11" i="20" s="1"/>
  <c r="D29" i="3"/>
  <c r="AC19" i="21" l="1"/>
  <c r="AD11" i="21"/>
  <c r="AF23" i="21"/>
  <c r="AF31" i="21"/>
  <c r="AC43" i="21"/>
  <c r="AF43" i="21" s="1"/>
  <c r="AC44" i="21" s="1"/>
  <c r="AE27" i="21"/>
  <c r="AF27" i="21" s="1"/>
  <c r="AE19" i="21"/>
  <c r="AF19" i="21" s="1"/>
  <c r="AD20" i="21" s="1"/>
  <c r="AF8" i="21"/>
  <c r="AF15" i="21"/>
  <c r="AF40" i="21"/>
  <c r="AE11" i="21"/>
  <c r="AC27" i="21"/>
  <c r="AC35" i="21"/>
  <c r="AE43" i="21"/>
  <c r="AC11" i="21"/>
  <c r="AF11" i="21" s="1"/>
  <c r="AC12" i="21" s="1"/>
  <c r="AF16" i="21"/>
  <c r="AE35" i="21"/>
  <c r="W20" i="21"/>
  <c r="G47" i="20" s="1"/>
  <c r="G48" i="20"/>
  <c r="W12" i="21"/>
  <c r="C47" i="20" s="1"/>
  <c r="E48" i="20"/>
  <c r="AF6" i="21"/>
  <c r="AF22" i="21"/>
  <c r="AF38" i="21"/>
  <c r="AF14" i="21"/>
  <c r="AF30" i="21"/>
  <c r="W28" i="3"/>
  <c r="K11" i="20" s="1"/>
  <c r="W38" i="7"/>
  <c r="AF35" i="21" l="1"/>
  <c r="AE36" i="21"/>
  <c r="AD36" i="21"/>
  <c r="AC36" i="21"/>
  <c r="AD28" i="21"/>
  <c r="AC28" i="21"/>
  <c r="AD12" i="21"/>
  <c r="AD44" i="21"/>
  <c r="AE28" i="21"/>
  <c r="AE20" i="21"/>
  <c r="AC20" i="21"/>
  <c r="AE44" i="21"/>
  <c r="AE12" i="21"/>
  <c r="G13" i="8" l="1"/>
  <c r="S37" i="8" l="1"/>
  <c r="P37" i="8"/>
  <c r="M37" i="8"/>
  <c r="G37" i="8"/>
  <c r="D37" i="8"/>
  <c r="G21" i="8"/>
  <c r="M13" i="7"/>
  <c r="U39" i="20" l="1"/>
  <c r="W40" i="8"/>
  <c r="U38" i="20" s="1"/>
  <c r="W38" i="8"/>
  <c r="S39" i="20" s="1"/>
  <c r="W44" i="8" l="1"/>
  <c r="S38" i="20" s="1"/>
  <c r="W32" i="4"/>
  <c r="W8" i="4"/>
  <c r="W36" i="4" l="1"/>
  <c r="W12" i="4"/>
  <c r="W24" i="8" l="1"/>
  <c r="W22" i="8"/>
  <c r="W14" i="7"/>
  <c r="W16" i="7"/>
  <c r="W40" i="4"/>
  <c r="W24" i="4"/>
  <c r="W22" i="4"/>
  <c r="W14" i="4"/>
  <c r="W42" i="3"/>
  <c r="Q12" i="20"/>
  <c r="Q11" i="20"/>
  <c r="Q39" i="20" l="1"/>
  <c r="O39" i="20"/>
  <c r="S29" i="8"/>
  <c r="P29" i="8"/>
  <c r="M29" i="8"/>
  <c r="J29" i="8"/>
  <c r="G29" i="8"/>
  <c r="D29" i="8"/>
  <c r="S21" i="8"/>
  <c r="P21" i="8"/>
  <c r="M21" i="8"/>
  <c r="J21" i="8"/>
  <c r="D21" i="8"/>
  <c r="W32" i="8"/>
  <c r="Q38" i="20" s="1"/>
  <c r="M38" i="20"/>
  <c r="K39" i="20"/>
  <c r="W36" i="8" l="1"/>
  <c r="O38" i="20" s="1"/>
  <c r="W28" i="8"/>
  <c r="K38" i="20" s="1"/>
  <c r="M39" i="20"/>
  <c r="W24" i="7"/>
  <c r="W40" i="7" l="1"/>
  <c r="W16" i="4" l="1"/>
  <c r="W40" i="3"/>
  <c r="W16" i="8" l="1"/>
  <c r="W8" i="8"/>
  <c r="W32" i="7"/>
  <c r="I39" i="20" l="1"/>
  <c r="I38" i="20"/>
  <c r="W14" i="8"/>
  <c r="W20" i="8" s="1"/>
  <c r="G38" i="20" s="1"/>
  <c r="S13" i="8"/>
  <c r="P13" i="8"/>
  <c r="M13" i="8"/>
  <c r="J13" i="8"/>
  <c r="D13" i="8"/>
  <c r="G39" i="20" l="1"/>
  <c r="U29" i="20" l="1"/>
  <c r="D21" i="7"/>
  <c r="P13" i="7"/>
  <c r="J13" i="7"/>
  <c r="G13" i="7"/>
  <c r="D13" i="7"/>
  <c r="D5" i="7"/>
  <c r="W38" i="4"/>
  <c r="S37" i="4"/>
  <c r="P37" i="4"/>
  <c r="M37" i="4"/>
  <c r="J37" i="4"/>
  <c r="D37" i="4"/>
  <c r="S29" i="4"/>
  <c r="P29" i="4"/>
  <c r="M29" i="4"/>
  <c r="J29" i="4"/>
  <c r="G29" i="4"/>
  <c r="D29" i="4"/>
  <c r="S21" i="20" l="1"/>
  <c r="I29" i="20"/>
  <c r="O21" i="20"/>
  <c r="G30" i="20"/>
  <c r="Q20" i="20"/>
  <c r="U20" i="20"/>
  <c r="I30" i="20"/>
  <c r="Q21" i="20"/>
  <c r="U21" i="20"/>
  <c r="W20" i="7"/>
  <c r="W44" i="4"/>
  <c r="G29" i="20" l="1"/>
  <c r="O20" i="20"/>
  <c r="S20" i="20"/>
  <c r="S13" i="4" l="1"/>
  <c r="S5" i="8" l="1"/>
  <c r="P5" i="8"/>
  <c r="M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S21" i="4"/>
  <c r="P21" i="4"/>
  <c r="M21" i="4"/>
  <c r="J21" i="4"/>
  <c r="G21" i="4"/>
  <c r="D21" i="4"/>
  <c r="P13" i="4"/>
  <c r="M13" i="4"/>
  <c r="J13" i="4"/>
  <c r="D13" i="4"/>
  <c r="G13" i="4"/>
  <c r="D5" i="4"/>
  <c r="D37" i="3"/>
  <c r="W6" i="8"/>
  <c r="W22" i="7"/>
  <c r="Q30" i="20" l="1"/>
  <c r="S30" i="20"/>
  <c r="O30" i="20"/>
  <c r="U30" i="20"/>
  <c r="K30" i="20"/>
  <c r="Q29" i="20"/>
  <c r="W36" i="7"/>
  <c r="W12" i="8"/>
  <c r="C38" i="20" s="1"/>
  <c r="W44" i="7"/>
  <c r="W28" i="7"/>
  <c r="W28" i="4"/>
  <c r="W20" i="4"/>
  <c r="S29" i="20" l="1"/>
  <c r="K20" i="20"/>
  <c r="O29" i="20"/>
  <c r="K21" i="20" l="1"/>
  <c r="E39" i="20" l="1"/>
  <c r="C39" i="20"/>
  <c r="I20" i="20" l="1"/>
  <c r="M29" i="20" l="1"/>
  <c r="M20" i="20"/>
  <c r="E38" i="20" l="1"/>
  <c r="M30" i="20"/>
  <c r="M21" i="20"/>
  <c r="I21" i="20"/>
  <c r="G21" i="20"/>
  <c r="W44" i="3" l="1"/>
  <c r="O11" i="20"/>
  <c r="G20" i="20" l="1"/>
  <c r="K29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D28" i="7" l="1"/>
  <c r="AC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<sst xmlns="http://schemas.openxmlformats.org/spreadsheetml/2006/main" count="1342" uniqueCount="281">
  <si>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</si>
  <si>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</si>
  <si>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</si>
  <si>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</si>
  <si>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</si>
  <si>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</si>
  <si>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</si>
  <si>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</si>
  <si>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</si>
  <si>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</si>
  <si>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</si>
  <si>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</si>
  <si>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</si>
  <si>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</si>
  <si>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</si>
  <si>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</si>
  <si>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</si>
  <si>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</si>
  <si>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</si>
  <si>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</si>
  <si>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</si>
  <si>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</si>
  <si>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</si>
  <si>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</si>
  <si>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</si>
  <si>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</si>
  <si>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</si>
  <si>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</si>
  <si>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</si>
  <si>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</si>
  <si>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</si>
  <si>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</si>
  <si>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</si>
  <si>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</si>
  <si>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</si>
  <si>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</si>
  <si>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</si>
  <si>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</si>
  <si>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</si>
  <si>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</si>
  <si>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</si>
  <si>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</si>
  <si>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</si>
  <si>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</si>
  <si>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</si>
  <si>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</si>
  <si>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</si>
  <si>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</si>
  <si>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</si>
  <si>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</si>
  <si>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日</t>
    <phoneticPr fontId="19" type="noConversion"/>
  </si>
  <si>
    <t>蒸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</si>
  <si>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</si>
  <si>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</si>
  <si>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</si>
  <si>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</si>
  <si>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</si>
  <si>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香Q米飯</t>
    <phoneticPr fontId="19" type="noConversion"/>
  </si>
  <si>
    <t>煮</t>
    <phoneticPr fontId="19" type="noConversion"/>
  </si>
  <si>
    <t>洋蔥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</si>
  <si>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</si>
  <si>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</si>
  <si>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</si>
  <si>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</si>
  <si>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</si>
  <si>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煮</t>
    <phoneticPr fontId="19" type="noConversion"/>
  </si>
  <si>
    <t>川燙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</si>
  <si>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</si>
  <si>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</si>
  <si>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</si>
  <si>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雞蛋</t>
    <phoneticPr fontId="19" type="noConversion"/>
  </si>
  <si>
    <t>蒸</t>
    <phoneticPr fontId="19" type="noConversion"/>
  </si>
  <si>
    <t>生鮮豬絞肉</t>
    <phoneticPr fontId="19" type="noConversion"/>
  </si>
  <si>
    <t>烤</t>
    <phoneticPr fontId="19" type="noConversion"/>
  </si>
  <si>
    <t>海</t>
    <phoneticPr fontId="19" type="noConversion"/>
  </si>
  <si>
    <t>醣類：</t>
    <phoneticPr fontId="19" type="noConversion"/>
  </si>
  <si>
    <t>主食類</t>
    <phoneticPr fontId="19" type="noConversion"/>
  </si>
  <si>
    <t>蔬菜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</si>
  <si>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</si>
  <si>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</si>
  <si>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</si>
  <si>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</si>
  <si>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</si>
  <si>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</si>
  <si>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豆</t>
    <phoneticPr fontId="19" type="noConversion"/>
  </si>
  <si>
    <t>豬肉來源:臺灣(豬肉及豬可食部位原料之原產地:臺灣)</t>
  </si>
  <si>
    <t>胡蘿蔔</t>
    <phoneticPr fontId="19" type="noConversion"/>
  </si>
  <si>
    <t>粉薑</t>
    <phoneticPr fontId="19" type="noConversion"/>
  </si>
  <si>
    <t>炸</t>
    <phoneticPr fontId="19" type="noConversion"/>
  </si>
  <si>
    <t>杏鮑菇</t>
    <phoneticPr fontId="19" type="noConversion"/>
  </si>
  <si>
    <t>生鮮翅小腿</t>
    <phoneticPr fontId="19" type="noConversion"/>
  </si>
  <si>
    <t>傳統豆腐</t>
    <phoneticPr fontId="19" type="noConversion"/>
  </si>
  <si>
    <t>甘藍</t>
    <phoneticPr fontId="19" type="noConversion"/>
  </si>
  <si>
    <t>新鮮麻竹筍</t>
    <phoneticPr fontId="19" type="noConversion"/>
  </si>
  <si>
    <t>醃</t>
    <phoneticPr fontId="19" type="noConversion"/>
  </si>
  <si>
    <t>木耳</t>
    <phoneticPr fontId="19" type="noConversion"/>
  </si>
  <si>
    <t>乾香菇</t>
    <phoneticPr fontId="19" type="noConversion"/>
  </si>
  <si>
    <t>煮</t>
    <phoneticPr fontId="19" type="noConversion"/>
  </si>
  <si>
    <t>生鮮豬後腿肉絲</t>
    <phoneticPr fontId="19" type="noConversion"/>
  </si>
  <si>
    <t>紫菜</t>
    <phoneticPr fontId="19" type="noConversion"/>
  </si>
  <si>
    <t>馬鈴薯</t>
    <phoneticPr fontId="19" type="noConversion"/>
  </si>
  <si>
    <t>生鮮豬後腿肉丁</t>
    <phoneticPr fontId="19" type="noConversion"/>
  </si>
  <si>
    <t>味噌</t>
    <phoneticPr fontId="19" type="noConversion"/>
  </si>
  <si>
    <t>加</t>
    <phoneticPr fontId="19" type="noConversion"/>
  </si>
  <si>
    <t>煮</t>
    <phoneticPr fontId="19" type="noConversion"/>
  </si>
  <si>
    <t>糙米飯</t>
    <phoneticPr fontId="19" type="noConversion"/>
  </si>
  <si>
    <t>糙粳米</t>
    <phoneticPr fontId="19" type="noConversion"/>
  </si>
  <si>
    <t>油蔥酥</t>
    <phoneticPr fontId="19" type="noConversion"/>
  </si>
  <si>
    <t>咖哩粉</t>
    <phoneticPr fontId="19" type="noConversion"/>
  </si>
  <si>
    <t>冬瓜</t>
    <phoneticPr fontId="19" type="noConversion"/>
  </si>
  <si>
    <t>生鮮豬前腿肉片</t>
    <phoneticPr fontId="19" type="noConversion"/>
  </si>
  <si>
    <t>冬瓜湯</t>
    <phoneticPr fontId="19" type="noConversion"/>
  </si>
  <si>
    <t>豆干</t>
    <phoneticPr fontId="19" type="noConversion"/>
  </si>
  <si>
    <t>冷凍玉米粒</t>
    <phoneticPr fontId="19" type="noConversion"/>
  </si>
  <si>
    <t>金針菇</t>
    <phoneticPr fontId="19" type="noConversion"/>
  </si>
  <si>
    <t>冷凍青花菜</t>
    <phoneticPr fontId="19" type="noConversion"/>
  </si>
  <si>
    <t>豆魚蛋肉類</t>
  </si>
  <si>
    <t>鹽酥雞(炸)</t>
    <phoneticPr fontId="19" type="noConversion"/>
  </si>
  <si>
    <t>白蘿蔔</t>
    <phoneticPr fontId="19" type="noConversion"/>
  </si>
  <si>
    <t>煮</t>
    <phoneticPr fontId="19" type="noConversion"/>
  </si>
  <si>
    <t>芡</t>
    <phoneticPr fontId="19" type="noConversion"/>
  </si>
  <si>
    <t>生鮮雞胸肉</t>
    <phoneticPr fontId="19" type="noConversion"/>
  </si>
  <si>
    <t>乾裙帶菜</t>
    <phoneticPr fontId="19" type="noConversion"/>
  </si>
  <si>
    <t>紫菜蛋花湯</t>
    <phoneticPr fontId="19" type="noConversion"/>
  </si>
  <si>
    <t>生鮮雞腿</t>
    <phoneticPr fontId="19" type="noConversion"/>
  </si>
  <si>
    <t>生鮮豬里肌肉排</t>
    <phoneticPr fontId="19" type="noConversion"/>
  </si>
  <si>
    <t>滷</t>
    <phoneticPr fontId="19" type="noConversion"/>
  </si>
  <si>
    <t>蘭花干滷肉(豆)</t>
    <phoneticPr fontId="19" type="noConversion"/>
  </si>
  <si>
    <t>菜頭香菇湯</t>
    <phoneticPr fontId="19" type="noConversion"/>
  </si>
  <si>
    <t>雞水煮蛋</t>
    <phoneticPr fontId="19" type="noConversion"/>
  </si>
  <si>
    <t>白米</t>
  </si>
  <si>
    <t>蘭花干</t>
    <phoneticPr fontId="19" type="noConversion"/>
  </si>
  <si>
    <t>黑豆干</t>
    <phoneticPr fontId="19" type="noConversion"/>
  </si>
  <si>
    <t>玉米濃湯(芡)</t>
    <phoneticPr fontId="19" type="noConversion"/>
  </si>
  <si>
    <t>4月1日(三)</t>
    <phoneticPr fontId="19" type="noConversion"/>
  </si>
  <si>
    <t>4月2日(四)</t>
    <phoneticPr fontId="19" type="noConversion"/>
  </si>
  <si>
    <t>4月3日(五)</t>
    <phoneticPr fontId="19" type="noConversion"/>
  </si>
  <si>
    <t>熱量:</t>
  </si>
  <si>
    <t>4月30日(四)</t>
    <phoneticPr fontId="19" type="noConversion"/>
  </si>
  <si>
    <t>4月27日(一)</t>
    <phoneticPr fontId="19" type="noConversion"/>
  </si>
  <si>
    <t>4月28日(二)</t>
    <phoneticPr fontId="19" type="noConversion"/>
  </si>
  <si>
    <t>4月29日(三)</t>
    <phoneticPr fontId="19" type="noConversion"/>
  </si>
  <si>
    <t>五穀飯</t>
    <phoneticPr fontId="19" type="noConversion"/>
  </si>
  <si>
    <t>4月20日(一)</t>
    <phoneticPr fontId="19" type="noConversion"/>
  </si>
  <si>
    <t>4月21日(二)</t>
    <phoneticPr fontId="19" type="noConversion"/>
  </si>
  <si>
    <t>4月22日(三)</t>
    <phoneticPr fontId="19" type="noConversion"/>
  </si>
  <si>
    <t>4月23日(四)</t>
    <phoneticPr fontId="19" type="noConversion"/>
  </si>
  <si>
    <t>4月24日(五)</t>
    <phoneticPr fontId="19" type="noConversion"/>
  </si>
  <si>
    <t>4月13日(一)</t>
    <phoneticPr fontId="19" type="noConversion"/>
  </si>
  <si>
    <t>4月14日(二)</t>
    <phoneticPr fontId="19" type="noConversion"/>
  </si>
  <si>
    <t>4月15日(三)</t>
    <phoneticPr fontId="19" type="noConversion"/>
  </si>
  <si>
    <t>4月16日(四)</t>
    <phoneticPr fontId="19" type="noConversion"/>
  </si>
  <si>
    <t>4月17日(五)</t>
    <phoneticPr fontId="19" type="noConversion"/>
  </si>
  <si>
    <t>4月6日(一)</t>
    <phoneticPr fontId="19" type="noConversion"/>
  </si>
  <si>
    <t>清明節補假.不供餐</t>
    <phoneticPr fontId="19" type="noConversion"/>
  </si>
  <si>
    <t>4月7日(二)</t>
    <phoneticPr fontId="19" type="noConversion"/>
  </si>
  <si>
    <t>4月8日(三)</t>
    <phoneticPr fontId="19" type="noConversion"/>
  </si>
  <si>
    <t>4月9日(四)</t>
    <phoneticPr fontId="19" type="noConversion"/>
  </si>
  <si>
    <t>4月10日(五)</t>
    <phoneticPr fontId="19" type="noConversion"/>
  </si>
  <si>
    <t>兒童節假期</t>
    <phoneticPr fontId="19" type="noConversion"/>
  </si>
  <si>
    <t>月</t>
    <phoneticPr fontId="19" type="noConversion"/>
  </si>
  <si>
    <t>酢醬高麗菜</t>
    <phoneticPr fontId="19" type="noConversion"/>
  </si>
  <si>
    <t>日式昆布湯</t>
    <phoneticPr fontId="19" type="noConversion"/>
  </si>
  <si>
    <t>菇類</t>
    <phoneticPr fontId="19" type="noConversion"/>
  </si>
  <si>
    <t>冷凍花椰菜</t>
    <phoneticPr fontId="19" type="noConversion"/>
  </si>
  <si>
    <t>炒</t>
    <phoneticPr fontId="19" type="noConversion"/>
  </si>
  <si>
    <t>小魚乾</t>
    <phoneticPr fontId="19" type="noConversion"/>
  </si>
  <si>
    <t>豆干片</t>
    <phoneticPr fontId="19" type="noConversion"/>
  </si>
  <si>
    <t>冷凍毛豆仁</t>
    <phoneticPr fontId="19" type="noConversion"/>
  </si>
  <si>
    <t>紅燒豬腩</t>
    <phoneticPr fontId="19" type="noConversion"/>
  </si>
  <si>
    <t>麻婆豆腐(豆)</t>
    <phoneticPr fontId="19" type="noConversion"/>
  </si>
  <si>
    <t>香菇絲</t>
    <phoneticPr fontId="19" type="noConversion"/>
  </si>
  <si>
    <t>五穀米</t>
    <phoneticPr fontId="19" type="noConversion"/>
  </si>
  <si>
    <t>卡啦翅小腿(炸)</t>
    <phoneticPr fontId="19" type="noConversion"/>
  </si>
  <si>
    <t>竹筍湯</t>
    <phoneticPr fontId="19" type="noConversion"/>
  </si>
  <si>
    <t>香菇</t>
    <phoneticPr fontId="19" type="noConversion"/>
  </si>
  <si>
    <t>照燒豬肉排</t>
    <phoneticPr fontId="19" type="noConversion"/>
  </si>
  <si>
    <t>榨菜肉絲湯(醃)</t>
    <phoneticPr fontId="19" type="noConversion"/>
  </si>
  <si>
    <t>榨菜</t>
    <phoneticPr fontId="19" type="noConversion"/>
  </si>
  <si>
    <t>豬肉來源:臺灣(豬肉及豬可食部位原料之原產地:臺灣)</t>
    <phoneticPr fontId="19" type="noConversion"/>
  </si>
  <si>
    <t>每週供應魚類產品.小心魚刺</t>
    <phoneticPr fontId="19" type="noConversion"/>
  </si>
  <si>
    <t>大滷桶(豆)</t>
    <phoneticPr fontId="19" type="noConversion"/>
  </si>
  <si>
    <t>海帶結</t>
    <phoneticPr fontId="19" type="noConversion"/>
  </si>
  <si>
    <t>三杯雞</t>
    <phoneticPr fontId="19" type="noConversion"/>
  </si>
  <si>
    <t>客家小炒(豆)(海)</t>
    <phoneticPr fontId="19" type="noConversion"/>
  </si>
  <si>
    <t>榨菜蛋花湯(醃)</t>
    <phoneticPr fontId="19" type="noConversion"/>
  </si>
  <si>
    <t>烤雞排</t>
    <phoneticPr fontId="19" type="noConversion"/>
  </si>
  <si>
    <t>蒸蛋</t>
    <phoneticPr fontId="19" type="noConversion"/>
  </si>
  <si>
    <t>壽喜燒肉片</t>
    <phoneticPr fontId="19" type="noConversion"/>
  </si>
  <si>
    <t>鹹豬肉</t>
    <phoneticPr fontId="19" type="noConversion"/>
  </si>
  <si>
    <t>杏鮑菇肉片</t>
    <phoneticPr fontId="19" type="noConversion"/>
  </si>
  <si>
    <t>蕃茄蛋</t>
    <phoneticPr fontId="19" type="noConversion"/>
  </si>
  <si>
    <t>五穀米</t>
  </si>
  <si>
    <t>腓力雞排</t>
    <phoneticPr fontId="19" type="noConversion"/>
  </si>
  <si>
    <t>生鮮雞排</t>
    <phoneticPr fontId="19" type="noConversion"/>
  </si>
  <si>
    <t>油麵條</t>
    <phoneticPr fontId="19" type="noConversion"/>
  </si>
  <si>
    <t>肉燥拌花菜</t>
    <phoneticPr fontId="19" type="noConversion"/>
  </si>
  <si>
    <t>大蕃茄</t>
    <phoneticPr fontId="19" type="noConversion"/>
  </si>
  <si>
    <t>味噌</t>
  </si>
  <si>
    <t>冬瓜菇菇湯</t>
    <phoneticPr fontId="19" type="noConversion"/>
  </si>
  <si>
    <t>蔥爆豬柳</t>
    <phoneticPr fontId="19" type="noConversion"/>
  </si>
  <si>
    <t>滷味(豆)</t>
    <phoneticPr fontId="19" type="noConversion"/>
  </si>
  <si>
    <t>菜脯蛋(醃)</t>
    <phoneticPr fontId="19" type="noConversion"/>
  </si>
  <si>
    <t>蘿蔔乾</t>
    <phoneticPr fontId="19" type="noConversion"/>
  </si>
  <si>
    <t>鮮蔬湯</t>
    <phoneticPr fontId="19" type="noConversion"/>
  </si>
  <si>
    <t>生鮮豬排骨肉</t>
    <phoneticPr fontId="19" type="noConversion"/>
  </si>
  <si>
    <t>北城豆腐鍋(豆)</t>
    <phoneticPr fontId="19" type="noConversion"/>
  </si>
  <si>
    <t>冬瓜鮮菇湯</t>
    <phoneticPr fontId="19" type="noConversion"/>
  </si>
  <si>
    <t>菜頭湯</t>
    <phoneticPr fontId="19" type="noConversion"/>
  </si>
  <si>
    <t>筍絲肉絲</t>
    <phoneticPr fontId="19" type="noConversion"/>
  </si>
  <si>
    <t>佛跳牆(醃)</t>
    <phoneticPr fontId="19" type="noConversion"/>
  </si>
  <si>
    <t>筍乾</t>
    <phoneticPr fontId="19" type="noConversion"/>
  </si>
  <si>
    <t>芋頭</t>
    <phoneticPr fontId="19" type="noConversion"/>
  </si>
  <si>
    <t>雞米花(炸)</t>
    <phoneticPr fontId="19" type="noConversion"/>
  </si>
  <si>
    <t>生鮮清雞肉</t>
    <phoneticPr fontId="19" type="noConversion"/>
  </si>
  <si>
    <t>油蔥肉燥豆干(豆)</t>
    <phoneticPr fontId="19" type="noConversion"/>
  </si>
  <si>
    <t>滷蛋</t>
    <phoneticPr fontId="19" type="noConversion"/>
  </si>
  <si>
    <t>台式炒麵</t>
    <phoneticPr fontId="19" type="noConversion"/>
  </si>
  <si>
    <t>骰子雞米花(炸)</t>
    <phoneticPr fontId="19" type="noConversion"/>
  </si>
  <si>
    <t>綠豆芽</t>
    <phoneticPr fontId="19" type="noConversion"/>
  </si>
  <si>
    <t>里肌肉排</t>
    <phoneticPr fontId="19" type="noConversion"/>
  </si>
  <si>
    <t>沙茶豆干片(豆)</t>
    <phoneticPr fontId="19" type="noConversion"/>
  </si>
  <si>
    <t>咖哩雞</t>
    <phoneticPr fontId="19" type="noConversion"/>
  </si>
  <si>
    <t>菲力雞排</t>
    <phoneticPr fontId="19" type="noConversion"/>
  </si>
  <si>
    <t>肉燥滷蛋</t>
    <phoneticPr fontId="19" type="noConversion"/>
  </si>
  <si>
    <t>115年4月1日-4月2日第一週菜單明細(彰化特殊教育學校--承富)</t>
    <phoneticPr fontId="19" type="noConversion"/>
  </si>
  <si>
    <t>115年4月6日-4月10日第二週菜單明細(彰化特殊教育學校---承富)</t>
    <phoneticPr fontId="19" type="noConversion"/>
  </si>
  <si>
    <t>115年4月13日-4月17日第三週菜單明細(彰化特殊教育學校---承富)</t>
    <phoneticPr fontId="19" type="noConversion"/>
  </si>
  <si>
    <t>115年4月20日-4月24日第四週菜單明細(彰化特殊教育學校--承富)</t>
    <phoneticPr fontId="19" type="noConversion"/>
  </si>
  <si>
    <t>115年4月27日-4月30日第五週菜單明細(彰化特殊教育學校--承富)</t>
    <phoneticPr fontId="19" type="noConversion"/>
  </si>
  <si>
    <t>季節蔬菜</t>
    <phoneticPr fontId="19" type="noConversion"/>
  </si>
  <si>
    <t>蛋炒飯</t>
    <phoneticPr fontId="19" type="noConversion"/>
  </si>
  <si>
    <t>元氣豬排</t>
    <phoneticPr fontId="19" type="noConversion"/>
  </si>
  <si>
    <t>無骨雞排(加)(炸)</t>
    <phoneticPr fontId="19" type="noConversion"/>
  </si>
  <si>
    <t>甜不辣</t>
    <phoneticPr fontId="19" type="noConversion"/>
  </si>
  <si>
    <t>香烤雞排</t>
    <phoneticPr fontId="19" type="noConversion"/>
  </si>
  <si>
    <t>香滷豆腐丁</t>
    <phoneticPr fontId="19" type="noConversion"/>
  </si>
  <si>
    <t>豆腐丁</t>
    <phoneticPr fontId="19" type="noConversion"/>
  </si>
  <si>
    <t>椒鹽甜條(炸)</t>
    <phoneticPr fontId="19" type="noConversion"/>
  </si>
  <si>
    <t>香菇綠花菜</t>
    <phoneticPr fontId="19" type="noConversion"/>
  </si>
  <si>
    <t>豬絞肉</t>
    <phoneticPr fontId="19" type="noConversion"/>
  </si>
  <si>
    <t>銀芽拌肉燥</t>
    <phoneticPr fontId="19" type="noConversion"/>
  </si>
  <si>
    <t>高麗菜豆皮</t>
    <phoneticPr fontId="19" type="noConversion"/>
  </si>
  <si>
    <t>豆皮</t>
    <phoneticPr fontId="19" type="noConversion"/>
  </si>
  <si>
    <t>蘿蔔滷肉</t>
    <phoneticPr fontId="19" type="noConversion"/>
  </si>
  <si>
    <t>卡啦翅小腿X1(炸)</t>
    <phoneticPr fontId="19" type="noConversion"/>
  </si>
  <si>
    <t>烤雞腿</t>
    <phoneticPr fontId="19" type="noConversion"/>
  </si>
  <si>
    <t>香菇雞湯/綠豆湯</t>
    <phoneticPr fontId="19" type="noConversion"/>
  </si>
  <si>
    <t>綠豆</t>
    <phoneticPr fontId="19" type="noConversion"/>
  </si>
  <si>
    <t>紅砂糖</t>
    <phoneticPr fontId="19" type="noConversion"/>
  </si>
  <si>
    <t>香Q米飯/慶生蛋糕</t>
    <phoneticPr fontId="19" type="noConversion"/>
  </si>
  <si>
    <t>慶生蛋糕</t>
    <phoneticPr fontId="19" type="noConversion"/>
  </si>
  <si>
    <t>麻香肉片</t>
    <phoneticPr fontId="19" type="noConversion"/>
  </si>
  <si>
    <t>豆干肉絲</t>
    <phoneticPr fontId="19" type="noConversion"/>
  </si>
  <si>
    <t>雞丁</t>
    <phoneticPr fontId="19" type="noConversion"/>
  </si>
  <si>
    <t>熱炒鐵板豬肉</t>
    <phoneticPr fontId="19" type="noConversion"/>
  </si>
  <si>
    <t>馬鈴薯炒蛋</t>
    <phoneticPr fontId="19" type="noConversion"/>
  </si>
  <si>
    <t>毛豆仁</t>
    <phoneticPr fontId="19" type="noConversion"/>
  </si>
  <si>
    <t>白花菜香菇</t>
    <phoneticPr fontId="19" type="noConversion"/>
  </si>
  <si>
    <t>法式無骨雞排(加)(炸)</t>
    <phoneticPr fontId="19" type="noConversion"/>
  </si>
  <si>
    <t>醬汁肉片</t>
    <phoneticPr fontId="19" type="noConversion"/>
  </si>
  <si>
    <t>香滷貢丸(加)</t>
    <phoneticPr fontId="19" type="noConversion"/>
  </si>
  <si>
    <t>生鮮豬肉片</t>
    <phoneticPr fontId="19" type="noConversion"/>
  </si>
  <si>
    <t>菜頭</t>
    <phoneticPr fontId="19" type="noConversion"/>
  </si>
  <si>
    <t>貢丸</t>
    <phoneticPr fontId="19" type="noConversion"/>
  </si>
  <si>
    <t>無骨香雞排(加)(炸)</t>
    <phoneticPr fontId="19" type="noConversion"/>
  </si>
  <si>
    <t>無骨香雞排</t>
    <phoneticPr fontId="19" type="noConversion"/>
  </si>
  <si>
    <t>洋蔥炒蛋</t>
    <phoneticPr fontId="19" type="noConversion"/>
  </si>
  <si>
    <t>秘製涮涮肉片</t>
    <phoneticPr fontId="19" type="noConversion"/>
  </si>
  <si>
    <t>柴香豆腐</t>
    <phoneticPr fontId="19" type="noConversion"/>
  </si>
  <si>
    <t>細嫩豆腐</t>
    <phoneticPr fontId="19" type="noConversion"/>
  </si>
  <si>
    <t>柴魚片</t>
    <phoneticPr fontId="19" type="noConversion"/>
  </si>
  <si>
    <t>豆芽菜拌雞絲</t>
    <phoneticPr fontId="19" type="noConversion"/>
  </si>
  <si>
    <t>綠豆芽菜</t>
    <phoneticPr fontId="19" type="noConversion"/>
  </si>
  <si>
    <t>雞肉絲</t>
    <phoneticPr fontId="19" type="noConversion"/>
  </si>
  <si>
    <t>鮮蔬肉絲湯/水果</t>
    <phoneticPr fontId="19" type="noConversion"/>
  </si>
  <si>
    <t>味噌豆腐湯(豆)/水果</t>
    <phoneticPr fontId="19" type="noConversion"/>
  </si>
  <si>
    <t>青菜蛋花湯/水果</t>
    <phoneticPr fontId="19" type="noConversion"/>
  </si>
  <si>
    <t>味噌海芽湯/水果</t>
    <phoneticPr fontId="19" type="noConversion"/>
  </si>
  <si>
    <t>四角豆腐X1</t>
    <phoneticPr fontId="19" type="noConversion"/>
  </si>
  <si>
    <t>四角豆腐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</si>
</sst>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 "/>
  </numFmts>
  <fonts count="9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標楷體"/>
      <family val="4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19"/>
      <name val="新細明體"/>
      <family val="1"/>
      <charset val="136"/>
    </font>
    <font>
      <sz val="22"/>
      <name val="標楷體"/>
      <family val="4"/>
      <charset val="136"/>
    </font>
    <font>
      <b/>
      <sz val="22"/>
      <name val="標楷體"/>
      <family val="4"/>
      <charset val="136"/>
    </font>
    <font>
      <b/>
      <sz val="22"/>
      <color rgb="FF002060"/>
      <name val="華康棒棒體W5"/>
      <family val="5"/>
      <charset val="136"/>
    </font>
    <font>
      <b/>
      <sz val="22"/>
      <color rgb="FF002060"/>
      <name val="華康棒棒體W5"/>
      <family val="1"/>
      <charset val="136"/>
    </font>
    <font>
      <b/>
      <sz val="22"/>
      <color theme="0"/>
      <name val="華康墨字體"/>
      <family val="5"/>
      <charset val="136"/>
    </font>
    <font>
      <b/>
      <sz val="22"/>
      <color theme="0"/>
      <name val="華康墨字體"/>
      <family val="1"/>
      <charset val="136"/>
    </font>
    <font>
      <b/>
      <sz val="22"/>
      <color rgb="FFFF0000"/>
      <name val="華康流隸體(P)"/>
      <family val="4"/>
      <charset val="136"/>
    </font>
    <font>
      <b/>
      <sz val="22"/>
      <color theme="0"/>
      <name val="華康棒棒體W5"/>
      <family val="5"/>
      <charset val="136"/>
    </font>
    <font>
      <b/>
      <sz val="22"/>
      <color theme="0"/>
      <name val="華康棒棒體W5"/>
      <family val="1"/>
      <charset val="136"/>
    </font>
    <font>
      <b/>
      <sz val="22"/>
      <color rgb="FFFF0000"/>
      <name val="華康墨字體"/>
      <family val="5"/>
      <charset val="136"/>
    </font>
    <font>
      <b/>
      <sz val="22"/>
      <color rgb="FF6600FF"/>
      <name val="華康墨字體"/>
      <family val="5"/>
      <charset val="136"/>
    </font>
    <font>
      <b/>
      <sz val="22"/>
      <color rgb="FF0070C0"/>
      <name val="華康流隸體(P)"/>
      <family val="4"/>
      <charset val="136"/>
    </font>
    <font>
      <b/>
      <sz val="22"/>
      <color rgb="FF6600FF"/>
      <name val="華康棒棒體W5"/>
      <family val="5"/>
      <charset val="136"/>
    </font>
    <font>
      <b/>
      <sz val="22"/>
      <color theme="5" tint="-0.499984740745262"/>
      <name val="華康墨字體"/>
      <family val="5"/>
      <charset val="136"/>
    </font>
    <font>
      <b/>
      <sz val="22"/>
      <color rgb="FFFF3399"/>
      <name val="華康流隸體(P)"/>
      <family val="4"/>
      <charset val="136"/>
    </font>
    <font>
      <b/>
      <sz val="22"/>
      <color theme="0"/>
      <name val="華康娃娃體(P)"/>
      <family val="5"/>
      <charset val="136"/>
    </font>
    <font>
      <b/>
      <sz val="22"/>
      <color theme="0"/>
      <name val="華康娃娃體(P)"/>
      <family val="1"/>
      <charset val="136"/>
    </font>
    <font>
      <b/>
      <sz val="22"/>
      <color rgb="FF008000"/>
      <name val="華康流隸體(P)"/>
      <family val="4"/>
      <charset val="136"/>
    </font>
    <font>
      <b/>
      <sz val="22"/>
      <color theme="5" tint="-0.499984740745262"/>
      <name val="華康流隸體(P)"/>
      <family val="4"/>
      <charset val="136"/>
    </font>
    <font>
      <b/>
      <sz val="22"/>
      <color theme="5" tint="-0.499984740745262"/>
      <name val="華康流隸體(P)"/>
      <family val="1"/>
      <charset val="136"/>
    </font>
    <font>
      <b/>
      <sz val="22"/>
      <color rgb="FFFF0000"/>
      <name val="華康棒棒體W5"/>
      <family val="5"/>
      <charset val="136"/>
    </font>
    <font>
      <b/>
      <sz val="22"/>
      <color rgb="FFFF0000"/>
      <name val="華康棒棒體W5"/>
      <family val="1"/>
      <charset val="136"/>
    </font>
    <font>
      <b/>
      <sz val="22"/>
      <color rgb="FFFF0000"/>
      <name val="華康墨字體"/>
      <family val="1"/>
      <charset val="136"/>
    </font>
    <font>
      <b/>
      <sz val="22"/>
      <color rgb="FF008000"/>
      <name val="華康棒棒體W5"/>
      <family val="5"/>
      <charset val="136"/>
    </font>
    <font>
      <b/>
      <sz val="22"/>
      <color rgb="FF0070C0"/>
      <name val="新細明體"/>
      <family val="1"/>
      <charset val="136"/>
    </font>
    <font>
      <b/>
      <sz val="22"/>
      <color rgb="FF0070C0"/>
      <name val="華康棒棒體W5"/>
      <family val="5"/>
      <charset val="136"/>
    </font>
    <font>
      <b/>
      <sz val="22"/>
      <color theme="5" tint="-0.249977111117893"/>
      <name val="華康棒棒體W5"/>
      <family val="5"/>
      <charset val="136"/>
    </font>
    <font>
      <b/>
      <sz val="22"/>
      <color theme="0"/>
      <name val="華康流隸體(P)"/>
      <family val="4"/>
      <charset val="136"/>
    </font>
    <font>
      <b/>
      <sz val="22"/>
      <color theme="0"/>
      <name val="華康流隸體(P)"/>
      <family val="1"/>
      <charset val="136"/>
    </font>
    <font>
      <b/>
      <sz val="22"/>
      <color rgb="FFFFFF00"/>
      <name val="華康墨字體"/>
      <family val="5"/>
      <charset val="136"/>
    </font>
    <font>
      <b/>
      <sz val="22"/>
      <color rgb="FFFFFF00"/>
      <name val="華康墨字體"/>
      <family val="1"/>
      <charset val="136"/>
    </font>
    <font>
      <b/>
      <sz val="22"/>
      <color theme="0" tint="-4.9989318521683403E-2"/>
      <name val="華康墨字體"/>
      <family val="5"/>
      <charset val="136"/>
    </font>
    <font>
      <b/>
      <sz val="22"/>
      <color theme="5" tint="-0.499984740745262"/>
      <name val="華康棒棒體W5"/>
      <family val="5"/>
      <charset val="136"/>
    </font>
    <font>
      <b/>
      <sz val="22"/>
      <color rgb="FFFF0000"/>
      <name val="華康流隸體(P)"/>
      <family val="1"/>
      <charset val="136"/>
    </font>
    <font>
      <b/>
      <sz val="22"/>
      <color rgb="FF002060"/>
      <name val="Microsoft JhengHei"/>
      <family val="5"/>
      <charset val="136"/>
    </font>
    <font>
      <b/>
      <sz val="22"/>
      <color rgb="FF002060"/>
      <name val="華康墨字體"/>
      <family val="5"/>
      <charset val="136"/>
    </font>
    <font>
      <b/>
      <sz val="22"/>
      <color rgb="FF7030A0"/>
      <name val="華康棒棒體W5"/>
      <family val="5"/>
      <charset val="136"/>
    </font>
    <font>
      <b/>
      <sz val="22"/>
      <color theme="0"/>
      <name val="新細明體"/>
      <family val="1"/>
      <charset val="136"/>
    </font>
    <font>
      <b/>
      <sz val="22"/>
      <color theme="5" tint="-0.499984740745262"/>
      <name val="華康墨字體"/>
      <family val="1"/>
      <charset val="136"/>
    </font>
    <font>
      <b/>
      <sz val="22"/>
      <color rgb="FF6600FF"/>
      <name val="微軟正黑體"/>
      <family val="2"/>
      <charset val="136"/>
    </font>
    <font>
      <b/>
      <sz val="22"/>
      <color rgb="FF6600FF"/>
      <name val="華康儷粗圓外字集"/>
      <family val="3"/>
      <charset val="136"/>
    </font>
    <font>
      <b/>
      <sz val="22"/>
      <color rgb="FFFF3399"/>
      <name val="微軟正黑體"/>
      <family val="2"/>
      <charset val="136"/>
    </font>
    <font>
      <b/>
      <sz val="22"/>
      <color rgb="FFFF3399"/>
      <name val="華康儷粗圓外字集"/>
      <family val="3"/>
      <charset val="136"/>
    </font>
    <font>
      <b/>
      <sz val="16"/>
      <color rgb="FFFF0000"/>
      <name val="標楷體"/>
      <family val="4"/>
      <charset val="136"/>
    </font>
    <font>
      <b/>
      <sz val="12"/>
      <color rgb="FF6600FF"/>
      <name val="標楷體"/>
      <family val="4"/>
      <charset val="136"/>
    </font>
    <font>
      <b/>
      <sz val="22"/>
      <color theme="5" tint="-0.499984740745262"/>
      <name val="華康流隸體W5(P)"/>
      <family val="4"/>
      <charset val="136"/>
    </font>
    <font>
      <sz val="22"/>
      <name val="新細明體"/>
      <family val="1"/>
      <charset val="136"/>
    </font>
    <font>
      <b/>
      <sz val="22"/>
      <color rgb="FFFF3399"/>
      <name val="華康棒棒體W5"/>
      <family val="5"/>
      <charset val="136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</cellStyleXfs>
  <cellXfs count="481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5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2" fillId="0" borderId="25" xfId="0" applyFont="1" applyBorder="1" applyAlignment="1">
      <alignment vertical="center" textRotation="180" shrinkToFit="1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33" fillId="0" borderId="0" xfId="19" applyFont="1"/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7" fillId="0" borderId="0" xfId="19" applyFont="1"/>
    <xf numFmtId="0" fontId="36" fillId="0" borderId="33" xfId="19" applyFont="1" applyBorder="1"/>
    <xf numFmtId="180" fontId="36" fillId="0" borderId="34" xfId="19" applyNumberFormat="1" applyFont="1" applyBorder="1"/>
    <xf numFmtId="0" fontId="36" fillId="0" borderId="34" xfId="19" applyFont="1" applyBorder="1"/>
    <xf numFmtId="179" fontId="36" fillId="0" borderId="34" xfId="19" applyNumberFormat="1" applyFont="1" applyBorder="1"/>
    <xf numFmtId="179" fontId="36" fillId="0" borderId="35" xfId="19" applyNumberFormat="1" applyFont="1" applyBorder="1"/>
    <xf numFmtId="0" fontId="36" fillId="0" borderId="36" xfId="19" applyFont="1" applyBorder="1"/>
    <xf numFmtId="179" fontId="36" fillId="0" borderId="37" xfId="19" applyNumberFormat="1" applyFont="1" applyBorder="1"/>
    <xf numFmtId="0" fontId="36" fillId="0" borderId="37" xfId="19" applyFont="1" applyBorder="1"/>
    <xf numFmtId="179" fontId="36" fillId="0" borderId="38" xfId="19" applyNumberFormat="1" applyFont="1" applyBorder="1"/>
    <xf numFmtId="179" fontId="36" fillId="0" borderId="39" xfId="19" applyNumberFormat="1" applyFont="1" applyBorder="1"/>
    <xf numFmtId="179" fontId="36" fillId="0" borderId="40" xfId="19" applyNumberFormat="1" applyFont="1" applyBorder="1"/>
    <xf numFmtId="180" fontId="36" fillId="0" borderId="49" xfId="19" applyNumberFormat="1" applyFont="1" applyBorder="1"/>
    <xf numFmtId="0" fontId="36" fillId="0" borderId="49" xfId="19" applyFont="1" applyBorder="1"/>
    <xf numFmtId="179" fontId="36" fillId="0" borderId="49" xfId="19" applyNumberFormat="1" applyFont="1" applyBorder="1"/>
    <xf numFmtId="0" fontId="40" fillId="24" borderId="16" xfId="0" applyFont="1" applyFill="1" applyBorder="1" applyAlignment="1">
      <alignment horizontal="center" vertical="center" shrinkToFit="1"/>
    </xf>
    <xf numFmtId="0" fontId="40" fillId="0" borderId="20" xfId="0" applyFont="1" applyBorder="1" applyAlignment="1">
      <alignment horizontal="left" vertical="center" shrinkToFit="1"/>
    </xf>
    <xf numFmtId="0" fontId="40" fillId="0" borderId="20" xfId="0" applyFont="1" applyBorder="1" applyAlignment="1">
      <alignment vertical="center" textRotation="180" shrinkToFit="1"/>
    </xf>
    <xf numFmtId="0" fontId="40" fillId="0" borderId="20" xfId="0" applyFont="1" applyBorder="1" applyAlignment="1">
      <alignment horizontal="left" vertical="center" wrapText="1" shrinkToFit="1"/>
    </xf>
    <xf numFmtId="0" fontId="40" fillId="0" borderId="23" xfId="0" applyFont="1" applyBorder="1">
      <alignment vertical="center"/>
    </xf>
    <xf numFmtId="0" fontId="1" fillId="0" borderId="19" xfId="0" applyFont="1" applyBorder="1" applyAlignment="1">
      <alignment horizontal="center" vertical="center" shrinkToFit="1"/>
    </xf>
    <xf numFmtId="0" fontId="40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22" fillId="0" borderId="0" xfId="0" applyFont="1" applyAlignment="1">
      <alignment horizontal="left" vertical="center"/>
    </xf>
    <xf numFmtId="0" fontId="22" fillId="0" borderId="64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56" xfId="0" applyFont="1" applyBorder="1" applyAlignment="1">
      <alignment vertical="center" shrinkToFit="1"/>
    </xf>
    <xf numFmtId="0" fontId="22" fillId="0" borderId="56" xfId="0" applyFont="1" applyBorder="1" applyAlignment="1">
      <alignment horizontal="left" vertical="center" shrinkToFit="1"/>
    </xf>
    <xf numFmtId="0" fontId="34" fillId="0" borderId="0" xfId="19" applyFont="1"/>
    <xf numFmtId="0" fontId="36" fillId="0" borderId="65" xfId="19" applyFont="1" applyBorder="1"/>
    <xf numFmtId="179" fontId="36" fillId="0" borderId="50" xfId="19" applyNumberFormat="1" applyFont="1" applyBorder="1"/>
    <xf numFmtId="0" fontId="36" fillId="0" borderId="66" xfId="19" applyFont="1" applyBorder="1"/>
    <xf numFmtId="179" fontId="36" fillId="0" borderId="67" xfId="19" applyNumberFormat="1" applyFont="1" applyBorder="1"/>
    <xf numFmtId="179" fontId="36" fillId="0" borderId="66" xfId="19" applyNumberFormat="1" applyFont="1" applyBorder="1"/>
    <xf numFmtId="0" fontId="36" fillId="0" borderId="62" xfId="19" applyFont="1" applyBorder="1"/>
    <xf numFmtId="0" fontId="36" fillId="0" borderId="39" xfId="19" applyFont="1" applyBorder="1"/>
    <xf numFmtId="0" fontId="40" fillId="0" borderId="20" xfId="0" applyFont="1" applyBorder="1" applyAlignment="1">
      <alignment vertical="center" textRotation="255" shrinkToFit="1"/>
    </xf>
    <xf numFmtId="0" fontId="28" fillId="0" borderId="56" xfId="0" applyFont="1" applyBorder="1" applyAlignment="1">
      <alignment vertical="center" shrinkToFit="1"/>
    </xf>
    <xf numFmtId="0" fontId="22" fillId="0" borderId="69" xfId="0" applyFont="1" applyBorder="1" applyAlignment="1">
      <alignment vertical="center" textRotation="180" shrinkToFit="1"/>
    </xf>
    <xf numFmtId="0" fontId="22" fillId="0" borderId="69" xfId="0" applyFont="1" applyBorder="1" applyAlignment="1">
      <alignment horizontal="left" vertical="center"/>
    </xf>
    <xf numFmtId="0" fontId="22" fillId="0" borderId="54" xfId="0" applyFont="1" applyBorder="1" applyAlignment="1">
      <alignment vertical="center" shrinkToFit="1"/>
    </xf>
    <xf numFmtId="0" fontId="22" fillId="0" borderId="0" xfId="0" applyFont="1" applyAlignment="1">
      <alignment horizontal="left" vertical="center" shrinkToFit="1"/>
    </xf>
    <xf numFmtId="0" fontId="40" fillId="24" borderId="72" xfId="0" applyFont="1" applyFill="1" applyBorder="1" applyAlignment="1">
      <alignment horizontal="center" vertical="center" shrinkToFit="1"/>
    </xf>
    <xf numFmtId="0" fontId="40" fillId="24" borderId="71" xfId="0" applyFont="1" applyFill="1" applyBorder="1" applyAlignment="1">
      <alignment horizontal="center" vertical="center" shrinkToFit="1"/>
    </xf>
    <xf numFmtId="0" fontId="28" fillId="0" borderId="73" xfId="0" applyFont="1" applyBorder="1" applyAlignment="1">
      <alignment horizontal="center" vertical="center" shrinkToFit="1"/>
    </xf>
    <xf numFmtId="179" fontId="36" fillId="0" borderId="52" xfId="19" applyNumberFormat="1" applyFont="1" applyBorder="1"/>
    <xf numFmtId="0" fontId="40" fillId="0" borderId="20" xfId="0" applyFont="1" applyBorder="1" applyAlignment="1">
      <alignment vertical="center" shrinkToFit="1"/>
    </xf>
    <xf numFmtId="0" fontId="22" fillId="0" borderId="74" xfId="0" applyFont="1" applyBorder="1" applyAlignment="1">
      <alignment vertical="center" textRotation="180" shrinkToFit="1"/>
    </xf>
    <xf numFmtId="0" fontId="22" fillId="0" borderId="0" xfId="0" applyFont="1" applyAlignment="1">
      <alignment vertical="center" textRotation="180" shrinkToFit="1"/>
    </xf>
    <xf numFmtId="0" fontId="22" fillId="0" borderId="56" xfId="0" applyFont="1" applyBorder="1">
      <alignment vertical="center"/>
    </xf>
    <xf numFmtId="0" fontId="28" fillId="0" borderId="75" xfId="0" applyFont="1" applyBorder="1" applyAlignment="1">
      <alignment horizontal="right"/>
    </xf>
    <xf numFmtId="0" fontId="40" fillId="0" borderId="76" xfId="0" applyFont="1" applyBorder="1" applyAlignment="1">
      <alignment vertical="center" textRotation="180" shrinkToFit="1"/>
    </xf>
    <xf numFmtId="0" fontId="40" fillId="0" borderId="76" xfId="0" applyFont="1" applyBorder="1" applyAlignment="1">
      <alignment horizontal="left" vertical="center" shrinkToFit="1"/>
    </xf>
    <xf numFmtId="9" fontId="22" fillId="0" borderId="20" xfId="44" applyFont="1" applyFill="1" applyBorder="1" applyAlignment="1">
      <alignment horizontal="left" vertical="center" shrinkToFit="1"/>
    </xf>
    <xf numFmtId="9" fontId="22" fillId="0" borderId="20" xfId="44" applyFont="1" applyBorder="1" applyAlignment="1">
      <alignment horizontal="left" vertical="center" shrinkToFit="1"/>
    </xf>
    <xf numFmtId="9" fontId="22" fillId="0" borderId="20" xfId="44" applyFont="1" applyFill="1" applyBorder="1" applyAlignment="1">
      <alignment vertical="center" textRotation="180" shrinkToFit="1"/>
    </xf>
    <xf numFmtId="181" fontId="22" fillId="0" borderId="20" xfId="44" applyNumberFormat="1" applyFont="1" applyFill="1" applyBorder="1" applyAlignment="1">
      <alignment horizontal="left" vertical="center" shrinkToFit="1"/>
    </xf>
    <xf numFmtId="181" fontId="22" fillId="0" borderId="0" xfId="44" applyNumberFormat="1" applyFont="1" applyAlignment="1">
      <alignment horizontal="left" vertical="center"/>
    </xf>
    <xf numFmtId="181" fontId="22" fillId="0" borderId="20" xfId="44" applyNumberFormat="1" applyFont="1" applyBorder="1" applyAlignment="1">
      <alignment horizontal="left" vertical="center" shrinkToFit="1"/>
    </xf>
    <xf numFmtId="9" fontId="22" fillId="0" borderId="0" xfId="44" applyFont="1" applyBorder="1" applyAlignment="1">
      <alignment horizontal="left" vertical="center" shrinkToFit="1"/>
    </xf>
    <xf numFmtId="9" fontId="22" fillId="0" borderId="0" xfId="44" applyFont="1" applyBorder="1">
      <alignment vertical="center"/>
    </xf>
    <xf numFmtId="9" fontId="22" fillId="0" borderId="0" xfId="44" applyFont="1" applyBorder="1" applyAlignment="1">
      <alignment horizontal="left" vertical="center"/>
    </xf>
    <xf numFmtId="9" fontId="22" fillId="0" borderId="0" xfId="44" applyFont="1" applyFill="1" applyBorder="1" applyAlignment="1">
      <alignment vertical="center" textRotation="180" shrinkToFit="1"/>
    </xf>
    <xf numFmtId="0" fontId="22" fillId="0" borderId="21" xfId="0" applyFont="1" applyBorder="1" applyAlignment="1">
      <alignment vertical="center" shrinkToFit="1"/>
    </xf>
    <xf numFmtId="0" fontId="22" fillId="0" borderId="69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68" xfId="0" applyFont="1" applyBorder="1" applyAlignment="1">
      <alignment vertical="center" shrinkToFit="1"/>
    </xf>
    <xf numFmtId="9" fontId="22" fillId="0" borderId="21" xfId="44" applyFont="1" applyBorder="1" applyAlignment="1">
      <alignment vertical="center" shrinkToFit="1"/>
    </xf>
    <xf numFmtId="9" fontId="22" fillId="0" borderId="69" xfId="44" applyFont="1" applyBorder="1" applyAlignment="1">
      <alignment vertical="center" shrinkToFit="1"/>
    </xf>
    <xf numFmtId="0" fontId="22" fillId="0" borderId="29" xfId="0" applyFont="1" applyBorder="1" applyAlignment="1">
      <alignment vertical="center" shrinkToFit="1"/>
    </xf>
    <xf numFmtId="0" fontId="22" fillId="24" borderId="25" xfId="0" applyFont="1" applyFill="1" applyBorder="1" applyAlignment="1">
      <alignment horizontal="center" vertical="center" shrinkToFit="1"/>
    </xf>
    <xf numFmtId="0" fontId="22" fillId="0" borderId="78" xfId="0" applyFont="1" applyBorder="1" applyAlignment="1">
      <alignment vertical="center" shrinkToFit="1"/>
    </xf>
    <xf numFmtId="0" fontId="22" fillId="0" borderId="79" xfId="0" applyFont="1" applyBorder="1" applyAlignment="1">
      <alignment horizontal="left" vertical="center" shrinkToFit="1"/>
    </xf>
    <xf numFmtId="0" fontId="22" fillId="0" borderId="56" xfId="0" applyFont="1" applyBorder="1" applyAlignment="1">
      <alignment vertical="center" textRotation="180" shrinkToFit="1"/>
    </xf>
    <xf numFmtId="0" fontId="22" fillId="0" borderId="49" xfId="0" applyFont="1" applyBorder="1" applyAlignment="1">
      <alignment vertical="center" textRotation="180" shrinkToFit="1"/>
    </xf>
    <xf numFmtId="0" fontId="22" fillId="0" borderId="69" xfId="0" applyFont="1" applyBorder="1">
      <alignment vertical="center"/>
    </xf>
    <xf numFmtId="0" fontId="3" fillId="0" borderId="20" xfId="0" applyFont="1" applyBorder="1" applyAlignment="1">
      <alignment horizontal="left" vertical="center" shrinkToFit="1"/>
    </xf>
    <xf numFmtId="0" fontId="36" fillId="0" borderId="47" xfId="19" applyFont="1" applyBorder="1"/>
    <xf numFmtId="179" fontId="36" fillId="0" borderId="47" xfId="19" applyNumberFormat="1" applyFont="1" applyBorder="1"/>
    <xf numFmtId="179" fontId="36" fillId="0" borderId="43" xfId="19" applyNumberFormat="1" applyFont="1" applyBorder="1"/>
    <xf numFmtId="179" fontId="36" fillId="0" borderId="63" xfId="19" applyNumberFormat="1" applyFont="1" applyBorder="1"/>
    <xf numFmtId="0" fontId="22" fillId="0" borderId="20" xfId="0" applyFont="1" applyBorder="1" applyAlignment="1">
      <alignment horizontal="center" vertical="center" shrinkToFit="1"/>
    </xf>
    <xf numFmtId="0" fontId="40" fillId="0" borderId="21" xfId="0" applyFont="1" applyBorder="1" applyAlignment="1">
      <alignment vertical="center" shrinkToFit="1"/>
    </xf>
    <xf numFmtId="0" fontId="22" fillId="0" borderId="17" xfId="0" applyFont="1" applyBorder="1">
      <alignment vertical="center"/>
    </xf>
    <xf numFmtId="0" fontId="42" fillId="0" borderId="64" xfId="0" applyFont="1" applyBorder="1">
      <alignment vertical="center"/>
    </xf>
    <xf numFmtId="0" fontId="40" fillId="0" borderId="69" xfId="0" applyFont="1" applyBorder="1" applyAlignment="1">
      <alignment vertical="center" shrinkToFit="1"/>
    </xf>
    <xf numFmtId="0" fontId="22" fillId="0" borderId="69" xfId="0" applyFont="1" applyBorder="1" applyAlignment="1">
      <alignment horizontal="left" vertical="center" shrinkToFit="1"/>
    </xf>
    <xf numFmtId="0" fontId="22" fillId="0" borderId="17" xfId="0" applyFont="1" applyBorder="1" applyAlignment="1">
      <alignment horizontal="left" vertical="center"/>
    </xf>
    <xf numFmtId="0" fontId="22" fillId="0" borderId="64" xfId="0" applyFont="1" applyBorder="1" applyAlignment="1">
      <alignment horizontal="left" vertical="center"/>
    </xf>
    <xf numFmtId="0" fontId="40" fillId="0" borderId="17" xfId="0" applyFont="1" applyBorder="1" applyAlignment="1">
      <alignment horizontal="left" vertical="center" shrinkToFit="1"/>
    </xf>
    <xf numFmtId="0" fontId="40" fillId="0" borderId="68" xfId="0" applyFont="1" applyBorder="1" applyAlignment="1">
      <alignment horizontal="left" vertical="center" shrinkToFit="1"/>
    </xf>
    <xf numFmtId="0" fontId="22" fillId="0" borderId="23" xfId="0" applyFont="1" applyBorder="1" applyAlignment="1">
      <alignment vertical="center" shrinkToFit="1"/>
    </xf>
    <xf numFmtId="0" fontId="22" fillId="0" borderId="86" xfId="0" applyFont="1" applyBorder="1" applyAlignment="1">
      <alignment vertical="center" shrinkToFit="1"/>
    </xf>
    <xf numFmtId="0" fontId="40" fillId="0" borderId="23" xfId="0" applyFont="1" applyBorder="1" applyAlignment="1">
      <alignment vertical="center" shrinkToFit="1"/>
    </xf>
    <xf numFmtId="0" fontId="40" fillId="0" borderId="86" xfId="0" applyFont="1" applyBorder="1" applyAlignment="1">
      <alignment vertical="center" shrinkToFit="1"/>
    </xf>
    <xf numFmtId="0" fontId="41" fillId="0" borderId="0" xfId="0" applyFont="1">
      <alignment vertical="center"/>
    </xf>
    <xf numFmtId="179" fontId="36" fillId="0" borderId="40" xfId="19" applyNumberFormat="1" applyFont="1" applyBorder="1" applyAlignment="1">
      <alignment vertical="center"/>
    </xf>
    <xf numFmtId="179" fontId="36" fillId="0" borderId="37" xfId="19" applyNumberFormat="1" applyFont="1" applyBorder="1" applyAlignment="1">
      <alignment vertical="center"/>
    </xf>
    <xf numFmtId="180" fontId="36" fillId="0" borderId="40" xfId="19" applyNumberFormat="1" applyFont="1" applyBorder="1" applyAlignment="1">
      <alignment vertical="center"/>
    </xf>
    <xf numFmtId="0" fontId="36" fillId="0" borderId="37" xfId="19" applyFont="1" applyBorder="1" applyAlignment="1">
      <alignment vertical="center"/>
    </xf>
    <xf numFmtId="0" fontId="36" fillId="0" borderId="66" xfId="19" applyFont="1" applyBorder="1" applyAlignment="1">
      <alignment vertical="center"/>
    </xf>
    <xf numFmtId="180" fontId="36" fillId="0" borderId="37" xfId="19" applyNumberFormat="1" applyFont="1" applyBorder="1" applyAlignment="1">
      <alignment vertical="center"/>
    </xf>
    <xf numFmtId="0" fontId="36" fillId="0" borderId="65" xfId="19" applyFont="1" applyBorder="1" applyAlignment="1">
      <alignment vertical="center"/>
    </xf>
    <xf numFmtId="179" fontId="36" fillId="0" borderId="39" xfId="19" applyNumberFormat="1" applyFont="1" applyBorder="1" applyAlignment="1">
      <alignment vertical="center"/>
    </xf>
    <xf numFmtId="0" fontId="36" fillId="0" borderId="49" xfId="19" applyFont="1" applyBorder="1" applyAlignment="1">
      <alignment vertical="center"/>
    </xf>
    <xf numFmtId="180" fontId="36" fillId="0" borderId="39" xfId="19" applyNumberFormat="1" applyFont="1" applyBorder="1" applyAlignment="1">
      <alignment vertical="center"/>
    </xf>
    <xf numFmtId="0" fontId="36" fillId="0" borderId="34" xfId="19" applyFont="1" applyBorder="1" applyAlignment="1">
      <alignment vertical="center"/>
    </xf>
    <xf numFmtId="0" fontId="36" fillId="0" borderId="39" xfId="19" applyFont="1" applyBorder="1" applyAlignment="1">
      <alignment vertical="center"/>
    </xf>
    <xf numFmtId="180" fontId="36" fillId="0" borderId="34" xfId="19" applyNumberFormat="1" applyFont="1" applyBorder="1" applyAlignment="1">
      <alignment vertical="center"/>
    </xf>
    <xf numFmtId="0" fontId="36" fillId="0" borderId="62" xfId="19" applyFont="1" applyBorder="1" applyAlignment="1">
      <alignment vertical="center"/>
    </xf>
    <xf numFmtId="0" fontId="22" fillId="0" borderId="54" xfId="0" applyFont="1" applyBorder="1">
      <alignment vertical="center"/>
    </xf>
    <xf numFmtId="178" fontId="33" fillId="31" borderId="83" xfId="0" applyNumberFormat="1" applyFont="1" applyFill="1" applyBorder="1" applyAlignment="1">
      <alignment vertical="center" wrapText="1"/>
    </xf>
    <xf numFmtId="178" fontId="33" fillId="31" borderId="70" xfId="0" applyNumberFormat="1" applyFont="1" applyFill="1" applyBorder="1" applyAlignment="1">
      <alignment vertical="center" wrapText="1"/>
    </xf>
    <xf numFmtId="178" fontId="33" fillId="31" borderId="84" xfId="0" applyNumberFormat="1" applyFont="1" applyFill="1" applyBorder="1" applyAlignment="1">
      <alignment vertical="center" wrapText="1"/>
    </xf>
    <xf numFmtId="0" fontId="89" fillId="0" borderId="0" xfId="19" applyFont="1"/>
    <xf numFmtId="0" fontId="89" fillId="0" borderId="0" xfId="19" applyFont="1" applyAlignment="1">
      <alignment horizontal="center" vertical="center"/>
    </xf>
    <xf numFmtId="178" fontId="43" fillId="31" borderId="46" xfId="0" applyNumberFormat="1" applyFont="1" applyFill="1" applyBorder="1" applyAlignment="1">
      <alignment vertical="center" wrapText="1"/>
    </xf>
    <xf numFmtId="178" fontId="43" fillId="31" borderId="0" xfId="0" applyNumberFormat="1" applyFont="1" applyFill="1" applyAlignment="1">
      <alignment vertical="center" wrapText="1"/>
    </xf>
    <xf numFmtId="178" fontId="43" fillId="31" borderId="57" xfId="0" applyNumberFormat="1" applyFont="1" applyFill="1" applyBorder="1" applyAlignment="1">
      <alignment vertical="center" wrapText="1"/>
    </xf>
    <xf numFmtId="0" fontId="41" fillId="0" borderId="69" xfId="0" applyFont="1" applyBorder="1">
      <alignment vertical="center"/>
    </xf>
    <xf numFmtId="0" fontId="3" fillId="0" borderId="56" xfId="0" applyFont="1" applyBorder="1" applyAlignment="1">
      <alignment vertical="center" shrinkToFit="1"/>
    </xf>
    <xf numFmtId="9" fontId="41" fillId="0" borderId="69" xfId="44" applyFont="1" applyBorder="1" applyAlignment="1">
      <alignment vertical="center"/>
    </xf>
    <xf numFmtId="0" fontId="22" fillId="0" borderId="64" xfId="0" applyFont="1" applyBorder="1" applyAlignment="1">
      <alignment horizontal="left" vertical="center" shrinkToFit="1"/>
    </xf>
    <xf numFmtId="9" fontId="22" fillId="0" borderId="0" xfId="44" applyFont="1">
      <alignment vertical="center"/>
    </xf>
    <xf numFmtId="9" fontId="22" fillId="0" borderId="21" xfId="44" applyFont="1" applyBorder="1" applyAlignment="1">
      <alignment vertical="center"/>
    </xf>
    <xf numFmtId="0" fontId="36" fillId="0" borderId="89" xfId="19" applyFont="1" applyBorder="1"/>
    <xf numFmtId="0" fontId="36" fillId="0" borderId="90" xfId="19" applyFont="1" applyBorder="1"/>
    <xf numFmtId="9" fontId="22" fillId="0" borderId="20" xfId="44" applyFont="1" applyFill="1" applyBorder="1" applyAlignment="1">
      <alignment vertical="center" shrinkToFit="1"/>
    </xf>
    <xf numFmtId="0" fontId="21" fillId="0" borderId="17" xfId="0" applyFont="1" applyBorder="1" applyAlignment="1">
      <alignment vertical="center" shrinkToFit="1"/>
    </xf>
    <xf numFmtId="0" fontId="21" fillId="0" borderId="68" xfId="0" applyFont="1" applyBorder="1" applyAlignment="1">
      <alignment vertical="center" shrinkToFit="1"/>
    </xf>
    <xf numFmtId="0" fontId="22" fillId="0" borderId="21" xfId="0" applyFont="1" applyBorder="1" applyAlignment="1">
      <alignment vertical="top" shrinkToFit="1"/>
    </xf>
    <xf numFmtId="0" fontId="22" fillId="0" borderId="69" xfId="0" applyFont="1" applyBorder="1" applyAlignment="1">
      <alignment vertical="top" shrinkToFit="1"/>
    </xf>
    <xf numFmtId="0" fontId="40" fillId="0" borderId="21" xfId="0" applyFont="1" applyBorder="1" applyAlignment="1">
      <alignment horizontal="center" vertical="center" shrinkToFit="1"/>
    </xf>
    <xf numFmtId="0" fontId="40" fillId="0" borderId="24" xfId="0" applyFont="1" applyBorder="1" applyAlignment="1">
      <alignment horizontal="center" vertical="center" shrinkToFit="1"/>
    </xf>
    <xf numFmtId="9" fontId="41" fillId="0" borderId="21" xfId="44" applyFont="1" applyBorder="1" applyAlignment="1">
      <alignment horizontal="left" vertical="center"/>
    </xf>
    <xf numFmtId="9" fontId="41" fillId="0" borderId="24" xfId="44" applyFont="1" applyBorder="1" applyAlignment="1">
      <alignment horizontal="left" vertical="center"/>
    </xf>
    <xf numFmtId="0" fontId="47" fillId="32" borderId="46" xfId="0" applyFont="1" applyFill="1" applyBorder="1" applyAlignment="1">
      <alignment horizontal="center" vertical="center" shrinkToFit="1"/>
    </xf>
    <xf numFmtId="0" fontId="48" fillId="32" borderId="0" xfId="0" applyFont="1" applyFill="1" applyAlignment="1">
      <alignment horizontal="center" vertical="center" shrinkToFit="1"/>
    </xf>
    <xf numFmtId="0" fontId="48" fillId="32" borderId="57" xfId="0" applyFont="1" applyFill="1" applyBorder="1" applyAlignment="1">
      <alignment horizontal="center" vertical="center" shrinkToFit="1"/>
    </xf>
    <xf numFmtId="0" fontId="67" fillId="28" borderId="46" xfId="0" applyFont="1" applyFill="1" applyBorder="1" applyAlignment="1">
      <alignment horizontal="center" vertical="center" shrinkToFit="1"/>
    </xf>
    <xf numFmtId="0" fontId="68" fillId="28" borderId="0" xfId="0" applyFont="1" applyFill="1" applyAlignment="1">
      <alignment horizontal="center" vertical="center" shrinkToFit="1"/>
    </xf>
    <xf numFmtId="0" fontId="68" fillId="28" borderId="57" xfId="0" applyFont="1" applyFill="1" applyBorder="1" applyAlignment="1">
      <alignment horizontal="center" vertical="center" shrinkToFit="1"/>
    </xf>
    <xf numFmtId="0" fontId="43" fillId="0" borderId="46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57" xfId="0" applyFont="1" applyBorder="1" applyAlignment="1">
      <alignment horizontal="center" vertical="center" shrinkToFit="1"/>
    </xf>
    <xf numFmtId="0" fontId="33" fillId="0" borderId="88" xfId="19" applyFont="1" applyBorder="1" applyAlignment="1">
      <alignment horizontal="center"/>
    </xf>
    <xf numFmtId="0" fontId="33" fillId="0" borderId="70" xfId="19" applyFont="1" applyBorder="1" applyAlignment="1">
      <alignment horizontal="center"/>
    </xf>
    <xf numFmtId="0" fontId="33" fillId="0" borderId="82" xfId="19" applyFont="1" applyBorder="1" applyAlignment="1">
      <alignment horizontal="center"/>
    </xf>
    <xf numFmtId="0" fontId="33" fillId="0" borderId="54" xfId="19" applyFont="1" applyBorder="1" applyAlignment="1">
      <alignment horizontal="center"/>
    </xf>
    <xf numFmtId="0" fontId="33" fillId="0" borderId="0" xfId="19" applyFont="1" applyAlignment="1">
      <alignment horizontal="center"/>
    </xf>
    <xf numFmtId="0" fontId="33" fillId="0" borderId="53" xfId="19" applyFont="1" applyBorder="1" applyAlignment="1">
      <alignment horizontal="center"/>
    </xf>
    <xf numFmtId="0" fontId="33" fillId="0" borderId="66" xfId="19" applyFont="1" applyBorder="1" applyAlignment="1">
      <alignment horizontal="center"/>
    </xf>
    <xf numFmtId="0" fontId="33" fillId="0" borderId="80" xfId="19" applyFont="1" applyBorder="1" applyAlignment="1">
      <alignment horizontal="center"/>
    </xf>
    <xf numFmtId="0" fontId="33" fillId="0" borderId="81" xfId="19" applyFont="1" applyBorder="1" applyAlignment="1">
      <alignment horizontal="center"/>
    </xf>
    <xf numFmtId="0" fontId="43" fillId="0" borderId="50" xfId="0" applyFont="1" applyBorder="1" applyAlignment="1">
      <alignment horizontal="center" vertical="center" shrinkToFit="1"/>
    </xf>
    <xf numFmtId="0" fontId="43" fillId="0" borderId="59" xfId="0" applyFont="1" applyBorder="1" applyAlignment="1">
      <alignment horizontal="center" vertical="center" shrinkToFit="1"/>
    </xf>
    <xf numFmtId="178" fontId="33" fillId="0" borderId="41" xfId="0" applyNumberFormat="1" applyFont="1" applyBorder="1" applyAlignment="1">
      <alignment horizontal="center" vertical="center" wrapText="1"/>
    </xf>
    <xf numFmtId="178" fontId="33" fillId="0" borderId="44" xfId="0" applyNumberFormat="1" applyFont="1" applyBorder="1" applyAlignment="1">
      <alignment horizontal="center" vertical="center" wrapText="1"/>
    </xf>
    <xf numFmtId="0" fontId="84" fillId="31" borderId="54" xfId="0" applyFont="1" applyFill="1" applyBorder="1" applyAlignment="1">
      <alignment horizontal="center" vertical="center" shrinkToFit="1"/>
    </xf>
    <xf numFmtId="0" fontId="85" fillId="31" borderId="0" xfId="0" applyFont="1" applyFill="1" applyAlignment="1">
      <alignment horizontal="center" vertical="center" shrinkToFit="1"/>
    </xf>
    <xf numFmtId="0" fontId="43" fillId="0" borderId="43" xfId="0" applyFont="1" applyBorder="1" applyAlignment="1">
      <alignment horizontal="center" vertical="center" shrinkToFit="1"/>
    </xf>
    <xf numFmtId="0" fontId="43" fillId="0" borderId="55" xfId="0" applyFont="1" applyBorder="1" applyAlignment="1">
      <alignment horizontal="center" vertical="center" shrinkToFit="1"/>
    </xf>
    <xf numFmtId="0" fontId="82" fillId="40" borderId="54" xfId="0" applyFont="1" applyFill="1" applyBorder="1" applyAlignment="1">
      <alignment horizontal="center" vertical="center" shrinkToFit="1"/>
    </xf>
    <xf numFmtId="0" fontId="83" fillId="40" borderId="0" xfId="0" applyFont="1" applyFill="1" applyAlignment="1">
      <alignment horizontal="center" vertical="center" shrinkToFit="1"/>
    </xf>
    <xf numFmtId="0" fontId="88" fillId="39" borderId="54" xfId="0" applyFont="1" applyFill="1" applyBorder="1" applyAlignment="1">
      <alignment horizontal="center" vertical="center"/>
    </xf>
    <xf numFmtId="0" fontId="88" fillId="39" borderId="0" xfId="0" applyFont="1" applyFill="1" applyAlignment="1">
      <alignment horizontal="center" vertical="center"/>
    </xf>
    <xf numFmtId="0" fontId="43" fillId="0" borderId="54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5" fillId="38" borderId="54" xfId="0" applyFont="1" applyFill="1" applyBorder="1" applyAlignment="1">
      <alignment horizontal="center" vertical="center" shrinkToFit="1"/>
    </xf>
    <xf numFmtId="0" fontId="45" fillId="38" borderId="0" xfId="0" applyFont="1" applyFill="1" applyAlignment="1">
      <alignment horizontal="center" vertical="center" shrinkToFit="1"/>
    </xf>
    <xf numFmtId="0" fontId="45" fillId="38" borderId="57" xfId="0" applyFont="1" applyFill="1" applyBorder="1" applyAlignment="1">
      <alignment horizontal="center" vertical="center" shrinkToFit="1"/>
    </xf>
    <xf numFmtId="0" fontId="43" fillId="0" borderId="57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center" shrinkToFit="1"/>
    </xf>
    <xf numFmtId="0" fontId="43" fillId="0" borderId="62" xfId="0" applyFont="1" applyBorder="1" applyAlignment="1">
      <alignment horizontal="center" vertical="center" shrinkToFit="1"/>
    </xf>
    <xf numFmtId="0" fontId="43" fillId="0" borderId="54" xfId="0" applyFont="1" applyBorder="1" applyAlignment="1">
      <alignment horizontal="center" vertical="center" shrinkToFit="1"/>
    </xf>
    <xf numFmtId="0" fontId="61" fillId="27" borderId="46" xfId="0" applyFont="1" applyFill="1" applyBorder="1" applyAlignment="1">
      <alignment horizontal="center" vertical="center" shrinkToFit="1"/>
    </xf>
    <xf numFmtId="0" fontId="61" fillId="27" borderId="0" xfId="0" applyFont="1" applyFill="1" applyAlignment="1">
      <alignment horizontal="center" vertical="center" shrinkToFit="1"/>
    </xf>
    <xf numFmtId="0" fontId="55" fillId="25" borderId="54" xfId="0" applyFont="1" applyFill="1" applyBorder="1" applyAlignment="1">
      <alignment horizontal="center" vertical="center" shrinkToFit="1"/>
    </xf>
    <xf numFmtId="0" fontId="55" fillId="25" borderId="0" xfId="0" applyFont="1" applyFill="1" applyAlignment="1">
      <alignment horizontal="center" vertical="center" shrinkToFit="1"/>
    </xf>
    <xf numFmtId="178" fontId="33" fillId="0" borderId="62" xfId="0" applyNumberFormat="1" applyFont="1" applyBorder="1" applyAlignment="1">
      <alignment horizontal="center" vertical="center" wrapText="1"/>
    </xf>
    <xf numFmtId="178" fontId="33" fillId="0" borderId="59" xfId="0" applyNumberFormat="1" applyFont="1" applyBorder="1" applyAlignment="1">
      <alignment horizontal="center" vertical="center" wrapText="1"/>
    </xf>
    <xf numFmtId="0" fontId="43" fillId="0" borderId="61" xfId="0" applyFont="1" applyBorder="1" applyAlignment="1">
      <alignment horizontal="center" vertical="center" shrinkToFit="1"/>
    </xf>
    <xf numFmtId="0" fontId="44" fillId="0" borderId="43" xfId="0" applyFont="1" applyBorder="1" applyAlignment="1">
      <alignment horizontal="center" vertical="center" shrinkToFit="1"/>
    </xf>
    <xf numFmtId="0" fontId="44" fillId="0" borderId="55" xfId="0" applyFont="1" applyBorder="1" applyAlignment="1">
      <alignment horizontal="center" vertical="center" shrinkToFit="1"/>
    </xf>
    <xf numFmtId="0" fontId="44" fillId="0" borderId="58" xfId="0" applyFont="1" applyBorder="1" applyAlignment="1">
      <alignment horizontal="center" vertical="center" shrinkToFit="1"/>
    </xf>
    <xf numFmtId="0" fontId="79" fillId="25" borderId="46" xfId="0" applyFont="1" applyFill="1" applyBorder="1" applyAlignment="1">
      <alignment horizontal="center" vertical="center" shrinkToFit="1"/>
    </xf>
    <xf numFmtId="0" fontId="79" fillId="25" borderId="0" xfId="0" applyFont="1" applyFill="1" applyAlignment="1">
      <alignment horizontal="center" vertical="center" shrinkToFit="1"/>
    </xf>
    <xf numFmtId="0" fontId="47" fillId="32" borderId="54" xfId="0" applyFont="1" applyFill="1" applyBorder="1" applyAlignment="1">
      <alignment horizontal="center" vertical="center"/>
    </xf>
    <xf numFmtId="0" fontId="48" fillId="32" borderId="0" xfId="0" applyFont="1" applyFill="1" applyAlignment="1">
      <alignment horizontal="center" vertical="center"/>
    </xf>
    <xf numFmtId="0" fontId="80" fillId="33" borderId="46" xfId="0" applyFont="1" applyFill="1" applyBorder="1" applyAlignment="1">
      <alignment horizontal="center" vertical="center" shrinkToFit="1"/>
    </xf>
    <xf numFmtId="0" fontId="47" fillId="33" borderId="0" xfId="0" applyFont="1" applyFill="1" applyAlignment="1">
      <alignment horizontal="center" vertical="center" shrinkToFit="1"/>
    </xf>
    <xf numFmtId="0" fontId="61" fillId="26" borderId="54" xfId="0" applyFont="1" applyFill="1" applyBorder="1" applyAlignment="1">
      <alignment horizontal="center" vertical="center" shrinkToFit="1"/>
    </xf>
    <xf numFmtId="0" fontId="62" fillId="26" borderId="0" xfId="0" applyFont="1" applyFill="1" applyAlignment="1">
      <alignment horizontal="center" vertical="center" shrinkToFit="1"/>
    </xf>
    <xf numFmtId="0" fontId="54" fillId="26" borderId="54" xfId="0" applyFont="1" applyFill="1" applyBorder="1" applyAlignment="1">
      <alignment horizontal="center" vertical="center"/>
    </xf>
    <xf numFmtId="0" fontId="54" fillId="26" borderId="0" xfId="0" applyFont="1" applyFill="1" applyAlignment="1">
      <alignment horizontal="center" vertical="center"/>
    </xf>
    <xf numFmtId="0" fontId="54" fillId="26" borderId="57" xfId="0" applyFont="1" applyFill="1" applyBorder="1" applyAlignment="1">
      <alignment horizontal="center" vertical="center"/>
    </xf>
    <xf numFmtId="0" fontId="81" fillId="34" borderId="54" xfId="0" applyFont="1" applyFill="1" applyBorder="1" applyAlignment="1">
      <alignment horizontal="center" vertical="center" shrinkToFit="1"/>
    </xf>
    <xf numFmtId="0" fontId="56" fillId="34" borderId="0" xfId="0" applyFont="1" applyFill="1" applyAlignment="1">
      <alignment horizontal="center" vertical="center" shrinkToFit="1"/>
    </xf>
    <xf numFmtId="0" fontId="56" fillId="34" borderId="57" xfId="0" applyFont="1" applyFill="1" applyBorder="1" applyAlignment="1">
      <alignment horizontal="center" vertical="center" shrinkToFit="1"/>
    </xf>
    <xf numFmtId="0" fontId="43" fillId="0" borderId="53" xfId="0" applyFont="1" applyBorder="1" applyAlignment="1">
      <alignment horizontal="center" vertical="center" wrapText="1"/>
    </xf>
    <xf numFmtId="0" fontId="43" fillId="0" borderId="60" xfId="0" applyFont="1" applyBorder="1" applyAlignment="1">
      <alignment horizontal="center" vertical="center" shrinkToFit="1"/>
    </xf>
    <xf numFmtId="0" fontId="54" fillId="25" borderId="46" xfId="0" applyFont="1" applyFill="1" applyBorder="1" applyAlignment="1">
      <alignment horizontal="center" vertical="center" shrinkToFit="1"/>
    </xf>
    <xf numFmtId="0" fontId="54" fillId="25" borderId="0" xfId="0" applyFont="1" applyFill="1" applyAlignment="1">
      <alignment horizontal="center" vertical="center" shrinkToFit="1"/>
    </xf>
    <xf numFmtId="0" fontId="55" fillId="27" borderId="54" xfId="0" applyFont="1" applyFill="1" applyBorder="1" applyAlignment="1">
      <alignment horizontal="center" vertical="center" shrinkToFit="1"/>
    </xf>
    <xf numFmtId="0" fontId="55" fillId="27" borderId="0" xfId="0" applyFont="1" applyFill="1" applyAlignment="1">
      <alignment horizontal="center" vertical="center" shrinkToFit="1"/>
    </xf>
    <xf numFmtId="0" fontId="55" fillId="27" borderId="57" xfId="0" applyFont="1" applyFill="1" applyBorder="1" applyAlignment="1">
      <alignment horizontal="center" vertical="center" shrinkToFit="1"/>
    </xf>
    <xf numFmtId="0" fontId="56" fillId="25" borderId="54" xfId="0" applyFont="1" applyFill="1" applyBorder="1" applyAlignment="1">
      <alignment horizontal="center" vertical="center" shrinkToFit="1"/>
    </xf>
    <xf numFmtId="0" fontId="56" fillId="25" borderId="0" xfId="0" applyFont="1" applyFill="1" applyAlignment="1">
      <alignment horizontal="center" vertical="center" shrinkToFit="1"/>
    </xf>
    <xf numFmtId="0" fontId="56" fillId="25" borderId="57" xfId="0" applyFont="1" applyFill="1" applyBorder="1" applyAlignment="1">
      <alignment horizontal="center" vertical="center" shrinkToFit="1"/>
    </xf>
    <xf numFmtId="0" fontId="57" fillId="29" borderId="54" xfId="0" applyFont="1" applyFill="1" applyBorder="1" applyAlignment="1">
      <alignment horizontal="center" vertical="center" shrinkToFit="1"/>
    </xf>
    <xf numFmtId="0" fontId="57" fillId="29" borderId="0" xfId="0" applyFont="1" applyFill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38" fillId="0" borderId="0" xfId="19" applyFont="1" applyAlignment="1">
      <alignment horizontal="left"/>
    </xf>
    <xf numFmtId="0" fontId="70" fillId="32" borderId="54" xfId="0" applyFont="1" applyFill="1" applyBorder="1" applyAlignment="1">
      <alignment horizontal="center" vertical="center"/>
    </xf>
    <xf numFmtId="0" fontId="71" fillId="32" borderId="0" xfId="0" applyFont="1" applyFill="1" applyAlignment="1">
      <alignment horizontal="center" vertical="center"/>
    </xf>
    <xf numFmtId="0" fontId="71" fillId="32" borderId="57" xfId="0" applyFont="1" applyFill="1" applyBorder="1" applyAlignment="1">
      <alignment horizontal="center" vertical="center"/>
    </xf>
    <xf numFmtId="0" fontId="58" fillId="36" borderId="54" xfId="0" applyFont="1" applyFill="1" applyBorder="1" applyAlignment="1">
      <alignment horizontal="center" vertical="center" shrinkToFit="1"/>
    </xf>
    <xf numFmtId="0" fontId="59" fillId="36" borderId="0" xfId="0" applyFont="1" applyFill="1" applyAlignment="1">
      <alignment horizontal="center" vertical="center" shrinkToFit="1"/>
    </xf>
    <xf numFmtId="0" fontId="59" fillId="36" borderId="53" xfId="0" applyFont="1" applyFill="1" applyBorder="1" applyAlignment="1">
      <alignment horizontal="center" vertical="center" shrinkToFit="1"/>
    </xf>
    <xf numFmtId="178" fontId="33" fillId="0" borderId="42" xfId="0" applyNumberFormat="1" applyFont="1" applyBorder="1" applyAlignment="1">
      <alignment horizontal="center" vertical="center" wrapText="1"/>
    </xf>
    <xf numFmtId="178" fontId="33" fillId="0" borderId="48" xfId="0" applyNumberFormat="1" applyFont="1" applyBorder="1" applyAlignment="1">
      <alignment horizontal="center" vertical="center" wrapText="1"/>
    </xf>
    <xf numFmtId="178" fontId="33" fillId="0" borderId="49" xfId="0" applyNumberFormat="1" applyFont="1" applyBorder="1" applyAlignment="1">
      <alignment horizontal="center" vertical="center" wrapText="1"/>
    </xf>
    <xf numFmtId="178" fontId="33" fillId="0" borderId="50" xfId="0" applyNumberFormat="1" applyFont="1" applyBorder="1" applyAlignment="1">
      <alignment horizontal="center" vertical="center" wrapText="1"/>
    </xf>
    <xf numFmtId="178" fontId="33" fillId="0" borderId="51" xfId="0" applyNumberFormat="1" applyFont="1" applyBorder="1" applyAlignment="1">
      <alignment horizontal="center" vertical="center" wrapText="1"/>
    </xf>
    <xf numFmtId="178" fontId="33" fillId="0" borderId="52" xfId="0" applyNumberFormat="1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top" shrinkToFit="1"/>
    </xf>
    <xf numFmtId="0" fontId="43" fillId="0" borderId="55" xfId="0" applyFont="1" applyBorder="1" applyAlignment="1">
      <alignment horizontal="center" vertical="top" shrinkToFit="1"/>
    </xf>
    <xf numFmtId="0" fontId="43" fillId="0" borderId="87" xfId="0" applyFont="1" applyBorder="1" applyAlignment="1">
      <alignment horizontal="center" vertical="top" shrinkToFit="1"/>
    </xf>
    <xf numFmtId="0" fontId="43" fillId="0" borderId="54" xfId="0" applyFont="1" applyBorder="1" applyAlignment="1">
      <alignment horizontal="center" vertical="top" shrinkToFit="1"/>
    </xf>
    <xf numFmtId="0" fontId="43" fillId="0" borderId="0" xfId="0" applyFont="1" applyAlignment="1">
      <alignment horizontal="center" vertical="top" shrinkToFit="1"/>
    </xf>
    <xf numFmtId="0" fontId="43" fillId="0" borderId="53" xfId="0" applyFont="1" applyBorder="1" applyAlignment="1">
      <alignment horizontal="center" vertical="top" shrinkToFit="1"/>
    </xf>
    <xf numFmtId="0" fontId="43" fillId="0" borderId="66" xfId="0" applyFont="1" applyBorder="1" applyAlignment="1">
      <alignment horizontal="center" vertical="top" shrinkToFit="1"/>
    </xf>
    <xf numFmtId="0" fontId="43" fillId="0" borderId="80" xfId="0" applyFont="1" applyBorder="1" applyAlignment="1">
      <alignment horizontal="center" vertical="top" shrinkToFit="1"/>
    </xf>
    <xf numFmtId="0" fontId="43" fillId="0" borderId="81" xfId="0" applyFont="1" applyBorder="1" applyAlignment="1">
      <alignment horizontal="center" vertical="top" shrinkToFit="1"/>
    </xf>
    <xf numFmtId="0" fontId="72" fillId="33" borderId="54" xfId="0" applyFont="1" applyFill="1" applyBorder="1" applyAlignment="1">
      <alignment horizontal="center" vertical="center" shrinkToFit="1"/>
    </xf>
    <xf numFmtId="0" fontId="73" fillId="33" borderId="0" xfId="0" applyFont="1" applyFill="1" applyAlignment="1">
      <alignment horizontal="center" vertical="center" shrinkToFit="1"/>
    </xf>
    <xf numFmtId="0" fontId="73" fillId="33" borderId="57" xfId="0" applyFont="1" applyFill="1" applyBorder="1" applyAlignment="1">
      <alignment horizontal="center" vertical="center" shrinkToFit="1"/>
    </xf>
    <xf numFmtId="0" fontId="75" fillId="26" borderId="54" xfId="0" applyFont="1" applyFill="1" applyBorder="1" applyAlignment="1">
      <alignment horizontal="center" vertical="center" shrinkToFit="1"/>
    </xf>
    <xf numFmtId="0" fontId="75" fillId="26" borderId="0" xfId="0" applyFont="1" applyFill="1" applyAlignment="1">
      <alignment horizontal="center" vertical="center" shrinkToFit="1"/>
    </xf>
    <xf numFmtId="0" fontId="75" fillId="26" borderId="57" xfId="0" applyFont="1" applyFill="1" applyBorder="1" applyAlignment="1">
      <alignment horizontal="center" vertical="center" shrinkToFit="1"/>
    </xf>
    <xf numFmtId="0" fontId="43" fillId="0" borderId="58" xfId="0" applyFont="1" applyBorder="1" applyAlignment="1">
      <alignment horizontal="center" vertical="center" shrinkToFit="1"/>
    </xf>
    <xf numFmtId="0" fontId="43" fillId="0" borderId="87" xfId="0" applyFont="1" applyBorder="1" applyAlignment="1">
      <alignment horizontal="center" vertical="center" shrinkToFit="1"/>
    </xf>
    <xf numFmtId="0" fontId="61" fillId="27" borderId="54" xfId="0" applyFont="1" applyFill="1" applyBorder="1" applyAlignment="1">
      <alignment horizontal="center" vertical="center"/>
    </xf>
    <xf numFmtId="0" fontId="61" fillId="27" borderId="0" xfId="0" applyFont="1" applyFill="1" applyAlignment="1">
      <alignment horizontal="center" vertical="center"/>
    </xf>
    <xf numFmtId="0" fontId="74" fillId="32" borderId="54" xfId="0" applyFont="1" applyFill="1" applyBorder="1" applyAlignment="1">
      <alignment horizontal="center" vertical="center" shrinkToFit="1"/>
    </xf>
    <xf numFmtId="0" fontId="74" fillId="32" borderId="0" xfId="0" applyFont="1" applyFill="1" applyAlignment="1">
      <alignment horizontal="center" vertical="center" shrinkToFit="1"/>
    </xf>
    <xf numFmtId="0" fontId="45" fillId="34" borderId="54" xfId="0" applyFont="1" applyFill="1" applyBorder="1" applyAlignment="1">
      <alignment horizontal="center" vertical="center" shrinkToFit="1"/>
    </xf>
    <xf numFmtId="0" fontId="45" fillId="34" borderId="0" xfId="0" applyFont="1" applyFill="1" applyAlignment="1">
      <alignment horizontal="center" vertical="center" shrinkToFit="1"/>
    </xf>
    <xf numFmtId="0" fontId="53" fillId="27" borderId="54" xfId="0" applyFont="1" applyFill="1" applyBorder="1" applyAlignment="1">
      <alignment horizontal="center" vertical="center"/>
    </xf>
    <xf numFmtId="0" fontId="53" fillId="27" borderId="0" xfId="0" applyFont="1" applyFill="1" applyAlignment="1">
      <alignment horizontal="center" vertical="center"/>
    </xf>
    <xf numFmtId="0" fontId="53" fillId="27" borderId="57" xfId="0" applyFont="1" applyFill="1" applyBorder="1" applyAlignment="1">
      <alignment horizontal="center" vertical="center"/>
    </xf>
    <xf numFmtId="0" fontId="70" fillId="33" borderId="54" xfId="0" applyFont="1" applyFill="1" applyBorder="1" applyAlignment="1">
      <alignment horizontal="center" vertical="center"/>
    </xf>
    <xf numFmtId="0" fontId="71" fillId="33" borderId="0" xfId="0" applyFont="1" applyFill="1" applyAlignment="1">
      <alignment horizontal="center" vertical="center"/>
    </xf>
    <xf numFmtId="0" fontId="56" fillId="26" borderId="54" xfId="0" applyFont="1" applyFill="1" applyBorder="1" applyAlignment="1">
      <alignment horizontal="center" vertical="center"/>
    </xf>
    <xf numFmtId="0" fontId="56" fillId="26" borderId="0" xfId="0" applyFont="1" applyFill="1" applyAlignment="1">
      <alignment horizontal="center" vertical="center"/>
    </xf>
    <xf numFmtId="178" fontId="86" fillId="31" borderId="46" xfId="0" applyNumberFormat="1" applyFont="1" applyFill="1" applyBorder="1" applyAlignment="1">
      <alignment horizontal="right" vertical="center" wrapText="1"/>
    </xf>
    <xf numFmtId="178" fontId="86" fillId="31" borderId="0" xfId="0" applyNumberFormat="1" applyFont="1" applyFill="1" applyAlignment="1">
      <alignment horizontal="right" vertical="center" wrapText="1"/>
    </xf>
    <xf numFmtId="178" fontId="86" fillId="31" borderId="57" xfId="0" applyNumberFormat="1" applyFont="1" applyFill="1" applyBorder="1" applyAlignment="1">
      <alignment horizontal="right" vertical="center" wrapText="1"/>
    </xf>
    <xf numFmtId="178" fontId="86" fillId="31" borderId="65" xfId="0" applyNumberFormat="1" applyFont="1" applyFill="1" applyBorder="1" applyAlignment="1">
      <alignment horizontal="right" vertical="center" wrapText="1"/>
    </xf>
    <xf numFmtId="178" fontId="86" fillId="31" borderId="80" xfId="0" applyNumberFormat="1" applyFont="1" applyFill="1" applyBorder="1" applyAlignment="1">
      <alignment horizontal="right" vertical="center" wrapText="1"/>
    </xf>
    <xf numFmtId="178" fontId="86" fillId="31" borderId="85" xfId="0" applyNumberFormat="1" applyFont="1" applyFill="1" applyBorder="1" applyAlignment="1">
      <alignment horizontal="right" vertical="center" wrapText="1"/>
    </xf>
    <xf numFmtId="178" fontId="87" fillId="31" borderId="0" xfId="0" applyNumberFormat="1" applyFont="1" applyFill="1" applyAlignment="1">
      <alignment horizontal="right" vertical="center" wrapText="1"/>
    </xf>
    <xf numFmtId="178" fontId="87" fillId="31" borderId="57" xfId="0" applyNumberFormat="1" applyFont="1" applyFill="1" applyBorder="1" applyAlignment="1">
      <alignment horizontal="right" vertical="center" wrapText="1"/>
    </xf>
    <xf numFmtId="0" fontId="43" fillId="0" borderId="56" xfId="0" applyFont="1" applyBorder="1" applyAlignment="1">
      <alignment horizontal="center" vertical="center" wrapText="1"/>
    </xf>
    <xf numFmtId="0" fontId="43" fillId="0" borderId="49" xfId="0" applyFont="1" applyBorder="1" applyAlignment="1">
      <alignment horizontal="center" vertical="center" shrinkToFit="1"/>
    </xf>
    <xf numFmtId="178" fontId="33" fillId="0" borderId="91" xfId="0" applyNumberFormat="1" applyFont="1" applyBorder="1" applyAlignment="1">
      <alignment horizontal="center" vertical="center" wrapText="1"/>
    </xf>
    <xf numFmtId="178" fontId="33" fillId="0" borderId="92" xfId="0" applyNumberFormat="1" applyFont="1" applyBorder="1" applyAlignment="1">
      <alignment horizontal="center" vertical="center" wrapText="1"/>
    </xf>
    <xf numFmtId="178" fontId="33" fillId="0" borderId="88" xfId="0" applyNumberFormat="1" applyFont="1" applyBorder="1" applyAlignment="1">
      <alignment horizontal="center" vertical="center" wrapText="1"/>
    </xf>
    <xf numFmtId="178" fontId="33" fillId="0" borderId="60" xfId="0" applyNumberFormat="1" applyFont="1" applyBorder="1" applyAlignment="1">
      <alignment horizontal="center" vertical="center" wrapText="1"/>
    </xf>
    <xf numFmtId="0" fontId="43" fillId="0" borderId="61" xfId="0" applyFont="1" applyBorder="1" applyAlignment="1">
      <alignment horizontal="center" vertical="top" shrinkToFit="1"/>
    </xf>
    <xf numFmtId="0" fontId="43" fillId="0" borderId="58" xfId="0" applyFont="1" applyBorder="1" applyAlignment="1">
      <alignment horizontal="center" vertical="top" shrinkToFit="1"/>
    </xf>
    <xf numFmtId="0" fontId="43" fillId="0" borderId="46" xfId="0" applyFont="1" applyBorder="1" applyAlignment="1">
      <alignment horizontal="center" vertical="top" shrinkToFit="1"/>
    </xf>
    <xf numFmtId="0" fontId="43" fillId="0" borderId="57" xfId="0" applyFont="1" applyBorder="1" applyAlignment="1">
      <alignment horizontal="center" vertical="top" shrinkToFit="1"/>
    </xf>
    <xf numFmtId="0" fontId="43" fillId="0" borderId="65" xfId="0" applyFont="1" applyBorder="1" applyAlignment="1">
      <alignment horizontal="center" vertical="top" shrinkToFit="1"/>
    </xf>
    <xf numFmtId="0" fontId="43" fillId="0" borderId="85" xfId="0" applyFont="1" applyBorder="1" applyAlignment="1">
      <alignment horizontal="center" vertical="top" shrinkToFit="1"/>
    </xf>
    <xf numFmtId="0" fontId="72" fillId="35" borderId="54" xfId="0" applyFont="1" applyFill="1" applyBorder="1" applyAlignment="1">
      <alignment horizontal="center" vertical="center"/>
    </xf>
    <xf numFmtId="0" fontId="73" fillId="35" borderId="0" xfId="0" applyFont="1" applyFill="1" applyAlignment="1">
      <alignment horizontal="center" vertical="center"/>
    </xf>
    <xf numFmtId="0" fontId="73" fillId="35" borderId="53" xfId="0" applyFont="1" applyFill="1" applyBorder="1" applyAlignment="1">
      <alignment horizontal="center" vertical="center"/>
    </xf>
    <xf numFmtId="0" fontId="49" fillId="29" borderId="54" xfId="0" applyFont="1" applyFill="1" applyBorder="1" applyAlignment="1">
      <alignment horizontal="center" vertical="center" shrinkToFit="1"/>
    </xf>
    <xf numFmtId="0" fontId="76" fillId="29" borderId="0" xfId="0" applyFont="1" applyFill="1" applyAlignment="1">
      <alignment horizontal="center" vertical="center" shrinkToFit="1"/>
    </xf>
    <xf numFmtId="0" fontId="76" fillId="29" borderId="57" xfId="0" applyFont="1" applyFill="1" applyBorder="1" applyAlignment="1">
      <alignment horizontal="center" vertical="center" shrinkToFit="1"/>
    </xf>
    <xf numFmtId="0" fontId="77" fillId="26" borderId="54" xfId="0" applyFont="1" applyFill="1" applyBorder="1" applyAlignment="1">
      <alignment horizontal="center" vertical="center" shrinkToFit="1"/>
    </xf>
    <xf numFmtId="0" fontId="78" fillId="26" borderId="0" xfId="0" applyFont="1" applyFill="1" applyAlignment="1">
      <alignment horizontal="center" vertical="center" shrinkToFit="1"/>
    </xf>
    <xf numFmtId="0" fontId="66" fillId="29" borderId="54" xfId="0" applyFont="1" applyFill="1" applyBorder="1" applyAlignment="1">
      <alignment horizontal="center" vertical="center"/>
    </xf>
    <xf numFmtId="0" fontId="66" fillId="29" borderId="0" xfId="0" applyFont="1" applyFill="1" applyAlignment="1">
      <alignment horizontal="center" vertical="center"/>
    </xf>
    <xf numFmtId="0" fontId="90" fillId="27" borderId="54" xfId="0" applyFont="1" applyFill="1" applyBorder="1" applyAlignment="1">
      <alignment horizontal="center" vertical="center" shrinkToFit="1"/>
    </xf>
    <xf numFmtId="0" fontId="90" fillId="27" borderId="0" xfId="0" applyFont="1" applyFill="1" applyAlignment="1">
      <alignment horizontal="center" vertical="center" shrinkToFit="1"/>
    </xf>
    <xf numFmtId="0" fontId="90" fillId="27" borderId="53" xfId="0" applyFont="1" applyFill="1" applyBorder="1" applyAlignment="1">
      <alignment horizontal="center" vertical="center" shrinkToFit="1"/>
    </xf>
    <xf numFmtId="0" fontId="46" fillId="34" borderId="0" xfId="0" applyFont="1" applyFill="1" applyAlignment="1">
      <alignment horizontal="center" vertical="center" shrinkToFit="1"/>
    </xf>
    <xf numFmtId="0" fontId="46" fillId="34" borderId="57" xfId="0" applyFont="1" applyFill="1" applyBorder="1" applyAlignment="1">
      <alignment horizontal="center" vertical="center" shrinkToFit="1"/>
    </xf>
    <xf numFmtId="0" fontId="75" fillId="31" borderId="54" xfId="0" applyFont="1" applyFill="1" applyBorder="1" applyAlignment="1">
      <alignment horizontal="center" vertical="center" shrinkToFit="1"/>
    </xf>
    <xf numFmtId="0" fontId="75" fillId="31" borderId="0" xfId="0" applyFont="1" applyFill="1" applyAlignment="1">
      <alignment horizontal="center" vertical="center" shrinkToFit="1"/>
    </xf>
    <xf numFmtId="44" fontId="70" fillId="32" borderId="54" xfId="43" applyFont="1" applyFill="1" applyBorder="1" applyAlignment="1">
      <alignment horizontal="center" vertical="center" shrinkToFit="1"/>
    </xf>
    <xf numFmtId="44" fontId="71" fillId="32" borderId="0" xfId="43" applyFont="1" applyFill="1" applyBorder="1" applyAlignment="1">
      <alignment horizontal="center" vertical="center" shrinkToFit="1"/>
    </xf>
    <xf numFmtId="0" fontId="61" fillId="25" borderId="54" xfId="0" applyFont="1" applyFill="1" applyBorder="1" applyAlignment="1">
      <alignment horizontal="center" vertical="center" shrinkToFit="1"/>
    </xf>
    <xf numFmtId="0" fontId="61" fillId="25" borderId="0" xfId="0" applyFont="1" applyFill="1" applyAlignment="1">
      <alignment horizontal="center" vertical="center" shrinkToFit="1"/>
    </xf>
    <xf numFmtId="0" fontId="61" fillId="25" borderId="53" xfId="0" applyFont="1" applyFill="1" applyBorder="1" applyAlignment="1">
      <alignment horizontal="center" vertical="center" shrinkToFit="1"/>
    </xf>
    <xf numFmtId="0" fontId="43" fillId="0" borderId="83" xfId="0" applyFont="1" applyBorder="1" applyAlignment="1">
      <alignment horizontal="center" vertical="center" shrinkToFit="1"/>
    </xf>
    <xf numFmtId="0" fontId="43" fillId="0" borderId="70" xfId="0" applyFont="1" applyBorder="1" applyAlignment="1">
      <alignment horizontal="center" vertical="center" shrinkToFit="1"/>
    </xf>
    <xf numFmtId="0" fontId="43" fillId="0" borderId="84" xfId="0" applyFont="1" applyBorder="1" applyAlignment="1">
      <alignment horizontal="center" vertical="center" shrinkToFit="1"/>
    </xf>
    <xf numFmtId="0" fontId="43" fillId="0" borderId="53" xfId="0" applyFont="1" applyBorder="1" applyAlignment="1">
      <alignment horizontal="center" vertical="center" shrinkToFit="1"/>
    </xf>
    <xf numFmtId="0" fontId="47" fillId="35" borderId="0" xfId="0" applyFont="1" applyFill="1" applyAlignment="1">
      <alignment horizontal="center" vertical="center"/>
    </xf>
    <xf numFmtId="0" fontId="48" fillId="35" borderId="0" xfId="0" applyFont="1" applyFill="1" applyAlignment="1">
      <alignment horizontal="center" vertical="center"/>
    </xf>
    <xf numFmtId="0" fontId="48" fillId="35" borderId="57" xfId="0" applyFont="1" applyFill="1" applyBorder="1" applyAlignment="1">
      <alignment horizontal="center" vertical="center"/>
    </xf>
    <xf numFmtId="0" fontId="50" fillId="36" borderId="54" xfId="0" applyFont="1" applyFill="1" applyBorder="1" applyAlignment="1">
      <alignment horizontal="center" vertical="center"/>
    </xf>
    <xf numFmtId="0" fontId="51" fillId="36" borderId="0" xfId="0" applyFont="1" applyFill="1" applyAlignment="1">
      <alignment horizontal="center" vertical="center"/>
    </xf>
    <xf numFmtId="0" fontId="51" fillId="36" borderId="57" xfId="0" applyFont="1" applyFill="1" applyBorder="1" applyAlignment="1">
      <alignment horizontal="center" vertical="center"/>
    </xf>
    <xf numFmtId="0" fontId="61" fillId="31" borderId="54" xfId="0" applyFont="1" applyFill="1" applyBorder="1" applyAlignment="1">
      <alignment horizontal="center" vertical="center"/>
    </xf>
    <xf numFmtId="0" fontId="62" fillId="31" borderId="0" xfId="0" applyFont="1" applyFill="1" applyAlignment="1">
      <alignment horizontal="center" vertical="center"/>
    </xf>
    <xf numFmtId="0" fontId="62" fillId="31" borderId="57" xfId="0" applyFont="1" applyFill="1" applyBorder="1" applyAlignment="1">
      <alignment horizontal="center" vertical="center"/>
    </xf>
    <xf numFmtId="0" fontId="56" fillId="26" borderId="53" xfId="0" applyFont="1" applyFill="1" applyBorder="1" applyAlignment="1">
      <alignment horizontal="center" vertical="center"/>
    </xf>
    <xf numFmtId="0" fontId="60" fillId="26" borderId="46" xfId="0" applyFont="1" applyFill="1" applyBorder="1" applyAlignment="1">
      <alignment horizontal="center" vertical="center"/>
    </xf>
    <xf numFmtId="0" fontId="60" fillId="26" borderId="0" xfId="0" applyFont="1" applyFill="1" applyAlignment="1">
      <alignment horizontal="center" vertical="center"/>
    </xf>
    <xf numFmtId="0" fontId="60" fillId="26" borderId="57" xfId="0" applyFont="1" applyFill="1" applyBorder="1" applyAlignment="1">
      <alignment horizontal="center" vertical="center"/>
    </xf>
    <xf numFmtId="0" fontId="63" fillId="34" borderId="0" xfId="0" applyFont="1" applyFill="1" applyAlignment="1">
      <alignment horizontal="center" vertical="center" shrinkToFit="1"/>
    </xf>
    <xf numFmtId="0" fontId="64" fillId="34" borderId="0" xfId="0" applyFont="1" applyFill="1" applyAlignment="1">
      <alignment horizontal="center" vertical="center" shrinkToFit="1"/>
    </xf>
    <xf numFmtId="0" fontId="64" fillId="34" borderId="57" xfId="0" applyFont="1" applyFill="1" applyBorder="1" applyAlignment="1">
      <alignment horizontal="center" vertical="center" shrinkToFit="1"/>
    </xf>
    <xf numFmtId="0" fontId="54" fillId="25" borderId="54" xfId="0" applyFont="1" applyFill="1" applyBorder="1" applyAlignment="1">
      <alignment horizontal="center" vertical="center" shrinkToFit="1"/>
    </xf>
    <xf numFmtId="0" fontId="54" fillId="25" borderId="57" xfId="0" applyFont="1" applyFill="1" applyBorder="1" applyAlignment="1">
      <alignment horizontal="center" vertical="center" shrinkToFit="1"/>
    </xf>
    <xf numFmtId="0" fontId="52" fillId="34" borderId="54" xfId="0" applyFont="1" applyFill="1" applyBorder="1" applyAlignment="1">
      <alignment horizontal="center" vertical="center" shrinkToFit="1"/>
    </xf>
    <xf numFmtId="0" fontId="65" fillId="34" borderId="0" xfId="0" applyFont="1" applyFill="1" applyAlignment="1">
      <alignment horizontal="center" vertical="center" shrinkToFit="1"/>
    </xf>
    <xf numFmtId="0" fontId="65" fillId="34" borderId="57" xfId="0" applyFont="1" applyFill="1" applyBorder="1" applyAlignment="1">
      <alignment horizontal="center" vertical="center" shrinkToFit="1"/>
    </xf>
    <xf numFmtId="0" fontId="66" fillId="29" borderId="53" xfId="0" applyFont="1" applyFill="1" applyBorder="1" applyAlignment="1">
      <alignment horizontal="center" vertical="center"/>
    </xf>
    <xf numFmtId="0" fontId="61" fillId="27" borderId="57" xfId="0" applyFont="1" applyFill="1" applyBorder="1" applyAlignment="1">
      <alignment horizontal="center" vertical="center" shrinkToFit="1"/>
    </xf>
    <xf numFmtId="0" fontId="69" fillId="26" borderId="54" xfId="0" applyFont="1" applyFill="1" applyBorder="1" applyAlignment="1">
      <alignment horizontal="center" vertical="center" shrinkToFit="1"/>
    </xf>
    <xf numFmtId="0" fontId="69" fillId="26" borderId="0" xfId="0" applyFont="1" applyFill="1" applyAlignment="1">
      <alignment horizontal="center" vertical="center" shrinkToFit="1"/>
    </xf>
    <xf numFmtId="0" fontId="69" fillId="26" borderId="57" xfId="0" applyFont="1" applyFill="1" applyBorder="1" applyAlignment="1">
      <alignment horizontal="center" vertical="center" shrinkToFit="1"/>
    </xf>
    <xf numFmtId="0" fontId="50" fillId="33" borderId="54" xfId="0" applyFont="1" applyFill="1" applyBorder="1" applyAlignment="1">
      <alignment horizontal="center" vertical="center" shrinkToFit="1"/>
    </xf>
    <xf numFmtId="0" fontId="51" fillId="33" borderId="0" xfId="0" applyFont="1" applyFill="1" applyAlignment="1">
      <alignment horizontal="center" vertical="center" shrinkToFit="1"/>
    </xf>
    <xf numFmtId="0" fontId="51" fillId="33" borderId="57" xfId="0" applyFont="1" applyFill="1" applyBorder="1" applyAlignment="1">
      <alignment horizontal="center" vertical="center" shrinkToFit="1"/>
    </xf>
    <xf numFmtId="44" fontId="71" fillId="32" borderId="53" xfId="43" applyFont="1" applyFill="1" applyBorder="1" applyAlignment="1">
      <alignment horizontal="center" vertical="center" shrinkToFit="1"/>
    </xf>
    <xf numFmtId="0" fontId="53" fillId="37" borderId="54" xfId="0" applyFont="1" applyFill="1" applyBorder="1" applyAlignment="1">
      <alignment horizontal="center" vertical="center" shrinkToFit="1"/>
    </xf>
    <xf numFmtId="0" fontId="53" fillId="37" borderId="0" xfId="0" applyFont="1" applyFill="1" applyAlignment="1">
      <alignment horizontal="center" vertical="center" shrinkToFit="1"/>
    </xf>
    <xf numFmtId="0" fontId="52" fillId="25" borderId="54" xfId="0" applyFont="1" applyFill="1" applyBorder="1" applyAlignment="1">
      <alignment horizontal="center" vertical="center"/>
    </xf>
    <xf numFmtId="0" fontId="52" fillId="25" borderId="0" xfId="0" applyFont="1" applyFill="1" applyAlignment="1">
      <alignment horizontal="center" vertical="center"/>
    </xf>
    <xf numFmtId="0" fontId="52" fillId="25" borderId="53" xfId="0" applyFont="1" applyFill="1" applyBorder="1" applyAlignment="1">
      <alignment horizontal="center" vertical="center"/>
    </xf>
    <xf numFmtId="0" fontId="45" fillId="29" borderId="54" xfId="0" applyFont="1" applyFill="1" applyBorder="1" applyAlignment="1">
      <alignment horizontal="center" vertical="center" shrinkToFit="1"/>
    </xf>
    <xf numFmtId="0" fontId="45" fillId="29" borderId="0" xfId="0" applyFont="1" applyFill="1" applyAlignment="1">
      <alignment horizontal="center" vertical="center" shrinkToFit="1"/>
    </xf>
    <xf numFmtId="0" fontId="45" fillId="29" borderId="53" xfId="0" applyFont="1" applyFill="1" applyBorder="1" applyAlignment="1">
      <alignment horizontal="center" vertical="center" shrinkToFit="1"/>
    </xf>
    <xf numFmtId="0" fontId="45" fillId="30" borderId="46" xfId="0" applyFont="1" applyFill="1" applyBorder="1" applyAlignment="1">
      <alignment horizontal="center" vertical="center" shrinkToFit="1"/>
    </xf>
    <xf numFmtId="0" fontId="46" fillId="30" borderId="0" xfId="0" applyFont="1" applyFill="1" applyAlignment="1">
      <alignment horizontal="center" vertical="center" shrinkToFit="1"/>
    </xf>
    <xf numFmtId="0" fontId="47" fillId="33" borderId="54" xfId="0" applyFont="1" applyFill="1" applyBorder="1" applyAlignment="1">
      <alignment horizontal="center" vertical="center"/>
    </xf>
    <xf numFmtId="0" fontId="47" fillId="33" borderId="0" xfId="0" applyFont="1" applyFill="1" applyAlignment="1">
      <alignment horizontal="center" vertical="center"/>
    </xf>
    <xf numFmtId="0" fontId="47" fillId="33" borderId="57" xfId="0" applyFont="1" applyFill="1" applyBorder="1" applyAlignment="1">
      <alignment horizontal="center" vertical="center"/>
    </xf>
    <xf numFmtId="0" fontId="49" fillId="29" borderId="54" xfId="0" applyFont="1" applyFill="1" applyBorder="1" applyAlignment="1">
      <alignment horizontal="center" vertical="center"/>
    </xf>
    <xf numFmtId="0" fontId="49" fillId="29" borderId="0" xfId="0" applyFont="1" applyFill="1" applyAlignment="1">
      <alignment horizontal="center" vertical="center"/>
    </xf>
    <xf numFmtId="0" fontId="49" fillId="29" borderId="57" xfId="0" applyFont="1" applyFill="1" applyBorder="1" applyAlignment="1">
      <alignment horizontal="center" vertical="center"/>
    </xf>
    <xf numFmtId="0" fontId="50" fillId="32" borderId="54" xfId="0" applyFont="1" applyFill="1" applyBorder="1" applyAlignment="1">
      <alignment horizontal="center" vertical="center" shrinkToFit="1"/>
    </xf>
    <xf numFmtId="0" fontId="51" fillId="32" borderId="0" xfId="0" applyFont="1" applyFill="1" applyAlignment="1">
      <alignment horizontal="center" vertical="center" shrinkToFit="1"/>
    </xf>
    <xf numFmtId="0" fontId="49" fillId="29" borderId="0" xfId="0" applyFont="1" applyFill="1" applyAlignment="1">
      <alignment horizontal="center" vertical="center" shrinkToFit="1"/>
    </xf>
    <xf numFmtId="0" fontId="49" fillId="29" borderId="57" xfId="0" applyFont="1" applyFill="1" applyBorder="1" applyAlignment="1">
      <alignment horizontal="center" vertical="center" shrinkToFit="1"/>
    </xf>
    <xf numFmtId="0" fontId="50" fillId="35" borderId="54" xfId="0" applyFont="1" applyFill="1" applyBorder="1" applyAlignment="1">
      <alignment horizontal="center" vertical="center"/>
    </xf>
    <xf numFmtId="0" fontId="51" fillId="35" borderId="0" xfId="0" applyFont="1" applyFill="1" applyAlignment="1">
      <alignment horizontal="center" vertical="center"/>
    </xf>
    <xf numFmtId="0" fontId="51" fillId="35" borderId="57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textRotation="255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1" fillId="0" borderId="77" xfId="0" applyFont="1" applyBorder="1" applyAlignment="1">
      <alignment horizontal="left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40" fillId="0" borderId="21" xfId="0" applyFont="1" applyBorder="1" applyAlignment="1">
      <alignment horizontal="center" vertical="center" shrinkToFit="1"/>
    </xf>
    <xf numFmtId="0" fontId="40" fillId="0" borderId="24" xfId="0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right" vertical="top"/>
    </xf>
    <xf numFmtId="0" fontId="28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57" xfId="0" applyFont="1" applyBorder="1" applyAlignment="1">
      <alignment horizontal="center" vertical="center" shrinkToFit="1"/>
    </xf>
    <xf numFmtId="0" fontId="40" fillId="0" borderId="21" xfId="0" applyFont="1" applyBorder="1" applyAlignment="1">
      <alignment horizontal="left" vertical="center" shrinkToFit="1"/>
    </xf>
    <xf numFmtId="0" fontId="40" fillId="0" borderId="24" xfId="0" applyFont="1" applyBorder="1" applyAlignment="1">
      <alignment horizontal="left" vertical="center" shrinkToFit="1"/>
    </xf>
    <xf numFmtId="0" fontId="21" fillId="0" borderId="0" xfId="0" applyFont="1" applyAlignment="1">
      <alignment horizontal="right" vertical="top"/>
    </xf>
    <xf numFmtId="0" fontId="39" fillId="0" borderId="16" xfId="0" applyFont="1" applyBorder="1" applyAlignment="1">
      <alignment horizontal="center" vertical="center" textRotation="180" shrinkToFit="1"/>
    </xf>
    <xf numFmtId="0" fontId="40" fillId="0" borderId="30" xfId="0" applyFont="1" applyBorder="1" applyAlignment="1">
      <alignment horizontal="center" vertical="center" wrapText="1" shrinkToFit="1"/>
    </xf>
    <xf numFmtId="0" fontId="40" fillId="0" borderId="20" xfId="0" applyFont="1" applyBorder="1" applyAlignment="1">
      <alignment horizontal="center" vertical="center" wrapText="1" shrinkToFit="1"/>
    </xf>
    <xf numFmtId="0" fontId="40" fillId="0" borderId="25" xfId="0" applyFont="1" applyBorder="1" applyAlignment="1">
      <alignment horizontal="center" vertical="center" wrapText="1" shrinkToFit="1"/>
    </xf>
    <xf numFmtId="0" fontId="21" fillId="0" borderId="21" xfId="0" applyFont="1" applyBorder="1" applyAlignment="1">
      <alignment horizontal="left" vertical="center" shrinkToFit="1"/>
    </xf>
    <xf numFmtId="0" fontId="21" fillId="0" borderId="24" xfId="0" applyFont="1" applyBorder="1" applyAlignment="1">
      <alignment horizontal="left" vertical="center" shrinkToFit="1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百分比" xfId="44" builtinId="5"/>
    <cellStyle name="計算方式" xfId="23" builtinId="22" customBuiltin="1"/>
    <cellStyle name="貨幣" xfId="43" builtinId="4"/>
    <cellStyle name="貨幣 2" xfId="45" xr:uid="{92070BEB-B702-44AD-B90C-544AC8E5E89B}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FF3399"/>
      <color rgb="FF6600FF"/>
      <color rgb="FF008000"/>
      <color rgb="FF00CC00"/>
      <color rgb="FF66FF33"/>
      <color rgb="FFCC66FF"/>
      <color rgb="FF009999"/>
      <color rgb="FF99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5" Type="http://schemas.openxmlformats.org/officeDocument/2006/relationships/image" Target="../media/image5.JPG"/><Relationship Id="rId10" Type="http://schemas.openxmlformats.org/officeDocument/2006/relationships/image" Target="../media/image9.jpeg"/><Relationship Id="rId4" Type="http://schemas.openxmlformats.org/officeDocument/2006/relationships/image" Target="../media/image4.emf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571501</xdr:colOff>
      <xdr:row>1</xdr:row>
      <xdr:rowOff>0</xdr:rowOff>
    </xdr:from>
    <xdr:to>
      <xdr:col>20</xdr:col>
      <xdr:colOff>383178</xdr:colOff>
      <xdr:row>2</xdr:row>
      <xdr:rowOff>167913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58701" y="121920"/>
          <a:ext cx="2006237" cy="432073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4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5</xdr:col>
      <xdr:colOff>92892</xdr:colOff>
      <xdr:row>0</xdr:row>
      <xdr:rowOff>121920</xdr:rowOff>
    </xdr:from>
    <xdr:to>
      <xdr:col>9</xdr:col>
      <xdr:colOff>30480</xdr:colOff>
      <xdr:row>2</xdr:row>
      <xdr:rowOff>111760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23772" y="121920"/>
          <a:ext cx="2904308" cy="38608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>
    <xdr:from>
      <xdr:col>1</xdr:col>
      <xdr:colOff>348253</xdr:colOff>
      <xdr:row>0</xdr:row>
      <xdr:rowOff>0</xdr:rowOff>
    </xdr:from>
    <xdr:to>
      <xdr:col>3</xdr:col>
      <xdr:colOff>631280</xdr:colOff>
      <xdr:row>2</xdr:row>
      <xdr:rowOff>152399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33" y="0"/>
          <a:ext cx="1746067" cy="548639"/>
        </a:xfrm>
        <a:prstGeom prst="rect">
          <a:avLst/>
        </a:prstGeom>
      </xdr:spPr>
    </xdr:pic>
    <xdr:clientData/>
  </xdr:twoCellAnchor>
  <xdr:twoCellAnchor editAs="oneCell">
    <xdr:from>
      <xdr:col>17</xdr:col>
      <xdr:colOff>81280</xdr:colOff>
      <xdr:row>5</xdr:row>
      <xdr:rowOff>116841</xdr:rowOff>
    </xdr:from>
    <xdr:to>
      <xdr:col>20</xdr:col>
      <xdr:colOff>591820</xdr:colOff>
      <xdr:row>11</xdr:row>
      <xdr:rowOff>88901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68480" y="1163321"/>
          <a:ext cx="2735580" cy="1506220"/>
        </a:xfrm>
        <a:prstGeom prst="rect">
          <a:avLst/>
        </a:prstGeom>
      </xdr:spPr>
    </xdr:pic>
    <xdr:clientData/>
  </xdr:twoCellAnchor>
  <xdr:twoCellAnchor editAs="oneCell">
    <xdr:from>
      <xdr:col>1</xdr:col>
      <xdr:colOff>96520</xdr:colOff>
      <xdr:row>2</xdr:row>
      <xdr:rowOff>121920</xdr:rowOff>
    </xdr:from>
    <xdr:to>
      <xdr:col>3</xdr:col>
      <xdr:colOff>640080</xdr:colOff>
      <xdr:row>9</xdr:row>
      <xdr:rowOff>226071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6523166F-ECA1-CE47-69AC-1CCB8284AD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609" t="-677" r="-1876" b="677"/>
        <a:stretch/>
      </xdr:blipFill>
      <xdr:spPr>
        <a:xfrm>
          <a:off x="279400" y="508000"/>
          <a:ext cx="2026920" cy="1841511"/>
        </a:xfrm>
        <a:prstGeom prst="rect">
          <a:avLst/>
        </a:prstGeom>
      </xdr:spPr>
    </xdr:pic>
    <xdr:clientData/>
  </xdr:twoCellAnchor>
  <xdr:twoCellAnchor editAs="oneCell">
    <xdr:from>
      <xdr:col>6</xdr:col>
      <xdr:colOff>558800</xdr:colOff>
      <xdr:row>4</xdr:row>
      <xdr:rowOff>152400</xdr:rowOff>
    </xdr:from>
    <xdr:to>
      <xdr:col>8</xdr:col>
      <xdr:colOff>645374</xdr:colOff>
      <xdr:row>8</xdr:row>
      <xdr:rowOff>182880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964BAC81-D016-495D-B2FE-093488275D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4531360" y="914400"/>
          <a:ext cx="1569934" cy="1127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401320</xdr:colOff>
      <xdr:row>0</xdr:row>
      <xdr:rowOff>101600</xdr:rowOff>
    </xdr:from>
    <xdr:to>
      <xdr:col>17</xdr:col>
      <xdr:colOff>257159</xdr:colOff>
      <xdr:row>2</xdr:row>
      <xdr:rowOff>184332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6AA94155-47C0-47BC-9338-7EEC346441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0093960" y="101600"/>
          <a:ext cx="2080879" cy="478972"/>
        </a:xfrm>
        <a:prstGeom prst="rect">
          <a:avLst/>
        </a:prstGeom>
      </xdr:spPr>
    </xdr:pic>
    <xdr:clientData/>
  </xdr:twoCellAnchor>
  <xdr:twoCellAnchor editAs="oneCell">
    <xdr:from>
      <xdr:col>4</xdr:col>
      <xdr:colOff>81279</xdr:colOff>
      <xdr:row>7</xdr:row>
      <xdr:rowOff>71120</xdr:rowOff>
    </xdr:from>
    <xdr:to>
      <xdr:col>5</xdr:col>
      <xdr:colOff>338428</xdr:colOff>
      <xdr:row>10</xdr:row>
      <xdr:rowOff>60960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DB40290A-ECC0-4D87-9754-B2B591D34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879" y="1656080"/>
          <a:ext cx="998829" cy="812800"/>
        </a:xfrm>
        <a:prstGeom prst="rect">
          <a:avLst/>
        </a:prstGeom>
      </xdr:spPr>
    </xdr:pic>
    <xdr:clientData/>
  </xdr:twoCellAnchor>
  <xdr:twoCellAnchor>
    <xdr:from>
      <xdr:col>5</xdr:col>
      <xdr:colOff>127928</xdr:colOff>
      <xdr:row>3</xdr:row>
      <xdr:rowOff>38550</xdr:rowOff>
    </xdr:from>
    <xdr:to>
      <xdr:col>7</xdr:col>
      <xdr:colOff>55678</xdr:colOff>
      <xdr:row>8</xdr:row>
      <xdr:rowOff>59415</xdr:rowOff>
    </xdr:to>
    <xdr:sp macro="" textlink="">
      <xdr:nvSpPr>
        <xdr:cNvPr id="31" name="橢圓 30">
          <a:extLst>
            <a:ext uri="{FF2B5EF4-FFF2-40B4-BE49-F238E27FC236}">
              <a16:creationId xmlns:a16="http://schemas.microsoft.com/office/drawing/2014/main" id="{D5C8811B-EFB1-41C7-BD3B-011EF66F8EF8}"/>
            </a:ext>
          </a:extLst>
        </xdr:cNvPr>
        <xdr:cNvSpPr/>
      </xdr:nvSpPr>
      <xdr:spPr>
        <a:xfrm rot="21088017">
          <a:off x="3236888" y="627830"/>
          <a:ext cx="1390790" cy="1270545"/>
        </a:xfrm>
        <a:prstGeom prst="ellipse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endParaRPr lang="zh-TW" altLang="en-US" sz="4200" b="1" i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>
    <xdr:from>
      <xdr:col>5</xdr:col>
      <xdr:colOff>222626</xdr:colOff>
      <xdr:row>4</xdr:row>
      <xdr:rowOff>29134</xdr:rowOff>
    </xdr:from>
    <xdr:to>
      <xdr:col>6</xdr:col>
      <xdr:colOff>622326</xdr:colOff>
      <xdr:row>8</xdr:row>
      <xdr:rowOff>100472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B2C04D20-03E7-46EC-95D5-0B3EDD7D2557}"/>
            </a:ext>
          </a:extLst>
        </xdr:cNvPr>
        <xdr:cNvSpPr txBox="1">
          <a:spLocks noChangeArrowheads="1"/>
        </xdr:cNvSpPr>
      </xdr:nvSpPr>
      <xdr:spPr bwMode="auto">
        <a:xfrm rot="19431542">
          <a:off x="3331586" y="801294"/>
          <a:ext cx="1131220" cy="1127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zh-TW" altLang="en-US" sz="28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選 選</a:t>
          </a:r>
          <a:endParaRPr lang="en-US" altLang="zh-TW" sz="2800" b="1" i="0" u="none" strike="noStrike" baseline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  <a:p>
          <a:pPr algn="ctr" rtl="0">
            <a:defRPr sz="1000"/>
          </a:pPr>
          <a:r>
            <a:rPr lang="zh-TW" altLang="en-US" sz="28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我 我</a:t>
          </a:r>
        </a:p>
      </xdr:txBody>
    </xdr:sp>
    <xdr:clientData/>
  </xdr:twoCellAnchor>
  <xdr:twoCellAnchor>
    <xdr:from>
      <xdr:col>20</xdr:col>
      <xdr:colOff>608167</xdr:colOff>
      <xdr:row>11</xdr:row>
      <xdr:rowOff>30188</xdr:rowOff>
    </xdr:from>
    <xdr:to>
      <xdr:col>21</xdr:col>
      <xdr:colOff>0</xdr:colOff>
      <xdr:row>14</xdr:row>
      <xdr:rowOff>189736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48461BA2-3DA2-4ED7-A89D-B2A6DCE7671D}"/>
            </a:ext>
          </a:extLst>
        </xdr:cNvPr>
        <xdr:cNvSpPr txBox="1">
          <a:spLocks noChangeArrowheads="1"/>
        </xdr:cNvSpPr>
      </xdr:nvSpPr>
      <xdr:spPr bwMode="auto">
        <a:xfrm rot="3681856" flipH="1">
          <a:off x="14489587" y="2750208"/>
          <a:ext cx="779308" cy="37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zh-TW" altLang="en-US" sz="900" b="1" i="0" u="none" strike="noStrike" baseline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</xdr:col>
      <xdr:colOff>66040</xdr:colOff>
      <xdr:row>8</xdr:row>
      <xdr:rowOff>218440</xdr:rowOff>
    </xdr:from>
    <xdr:to>
      <xdr:col>2</xdr:col>
      <xdr:colOff>14513</xdr:colOff>
      <xdr:row>11</xdr:row>
      <xdr:rowOff>153216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987BF6B3-2D7F-462E-904C-A7BBB0F267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259080" y="2037080"/>
          <a:ext cx="690153" cy="645976"/>
        </a:xfrm>
        <a:prstGeom prst="ellipse">
          <a:avLst/>
        </a:prstGeom>
      </xdr:spPr>
    </xdr:pic>
    <xdr:clientData/>
  </xdr:twoCellAnchor>
  <xdr:twoCellAnchor editAs="oneCell">
    <xdr:from>
      <xdr:col>3</xdr:col>
      <xdr:colOff>468237</xdr:colOff>
      <xdr:row>3</xdr:row>
      <xdr:rowOff>30620</xdr:rowOff>
    </xdr:from>
    <xdr:to>
      <xdr:col>5</xdr:col>
      <xdr:colOff>9192</xdr:colOff>
      <xdr:row>7</xdr:row>
      <xdr:rowOff>49984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811FC926-EF9A-41B5-A147-71C73C4BA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882">
                      <a14:foregroundMark x1="29092" y1="65757" x2="41078" y2="57157"/>
                      <a14:foregroundMark x1="19216" y1="72843" x2="21318" y2="71335"/>
                      <a14:foregroundMark x1="41078" y1="57157" x2="51961" y2="56961"/>
                      <a14:foregroundMark x1="15784" y1="59804" x2="60392" y2="49118"/>
                      <a14:foregroundMark x1="33023" y1="67312" x2="33333" y2="67157"/>
                      <a14:foregroundMark x1="26251" y1="70699" x2="27892" y2="69878"/>
                      <a14:foregroundMark x1="19804" y1="73922" x2="22421" y2="72613"/>
                      <a14:foregroundMark x1="62647" y1="46863" x2="76765" y2="42941"/>
                      <a14:foregroundMark x1="59314" y1="60980" x2="88039" y2="62647"/>
                      <a14:foregroundMark x1="60980" y1="57549" x2="84706" y2="55882"/>
                      <a14:foregroundMark x1="68333" y1="55294" x2="84706" y2="57549"/>
                      <a14:foregroundMark x1="55882" y1="60392" x2="84706" y2="59804"/>
                      <a14:foregroundMark x1="59804" y1="56471" x2="85196" y2="54216"/>
                      <a14:foregroundMark x1="64902" y1="49118" x2="79608" y2="44020"/>
                      <a14:foregroundMark x1="89216" y1="50196" x2="89216" y2="50196"/>
                      <a14:foregroundMark x1="85196" y1="56471" x2="90882" y2="51961"/>
                      <a14:backgroundMark x1="23725" y1="70000" x2="23725" y2="70000"/>
                      <a14:backgroundMark x1="29314" y1="70000" x2="33333" y2="73333"/>
                      <a14:backgroundMark x1="25392" y1="67157" x2="33333" y2="69412"/>
                      <a14:backgroundMark x1="21471" y1="68333" x2="28235" y2="76176"/>
                      <a14:backgroundMark x1="25980" y1="66569" x2="33824" y2="7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578" b="20978"/>
        <a:stretch>
          <a:fillRect/>
        </a:stretch>
      </xdr:blipFill>
      <xdr:spPr>
        <a:xfrm rot="20612577">
          <a:off x="2114157" y="619900"/>
          <a:ext cx="1024315" cy="1015044"/>
        </a:xfrm>
        <a:prstGeom prst="rect">
          <a:avLst/>
        </a:prstGeom>
      </xdr:spPr>
    </xdr:pic>
    <xdr:clientData/>
  </xdr:twoCellAnchor>
  <xdr:twoCellAnchor editAs="oneCell">
    <xdr:from>
      <xdr:col>11</xdr:col>
      <xdr:colOff>566420</xdr:colOff>
      <xdr:row>0</xdr:row>
      <xdr:rowOff>71120</xdr:rowOff>
    </xdr:from>
    <xdr:to>
      <xdr:col>14</xdr:col>
      <xdr:colOff>48260</xdr:colOff>
      <xdr:row>2</xdr:row>
      <xdr:rowOff>152400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68A04079-610B-487E-8EA1-57231BD1DB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09" t="49849" r="28341" b="46567"/>
        <a:stretch>
          <a:fillRect/>
        </a:stretch>
      </xdr:blipFill>
      <xdr:spPr bwMode="auto">
        <a:xfrm>
          <a:off x="8064500" y="71120"/>
          <a:ext cx="1706880" cy="4775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185420</xdr:colOff>
      <xdr:row>14</xdr:row>
      <xdr:rowOff>127000</xdr:rowOff>
    </xdr:from>
    <xdr:to>
      <xdr:col>5</xdr:col>
      <xdr:colOff>0</xdr:colOff>
      <xdr:row>20</xdr:row>
      <xdr:rowOff>146685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D6B5D788-48C2-4746-890A-05084BCF9C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513"/>
        <a:stretch/>
      </xdr:blipFill>
      <xdr:spPr>
        <a:xfrm>
          <a:off x="449580" y="3307080"/>
          <a:ext cx="2781300" cy="15538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518160</xdr:colOff>
      <xdr:row>39</xdr:row>
      <xdr:rowOff>10160</xdr:rowOff>
    </xdr:from>
    <xdr:to>
      <xdr:col>20</xdr:col>
      <xdr:colOff>566420</xdr:colOff>
      <xdr:row>47</xdr:row>
      <xdr:rowOff>50801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C4D2E3AE-62E5-449D-9359-6E885BAF3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7731" t="25867" r="8422" b="19696"/>
        <a:stretch>
          <a:fillRect/>
        </a:stretch>
      </xdr:blipFill>
      <xdr:spPr>
        <a:xfrm>
          <a:off x="11673840" y="9011920"/>
          <a:ext cx="3014980" cy="2021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48"/>
  <sheetViews>
    <sheetView tabSelected="1" zoomScale="75" zoomScaleNormal="75" workbookViewId="0">
      <selection activeCell="N17" sqref="N17:Q17"/>
    </sheetView>
  </sheetViews>
  <sheetFormatPr defaultColWidth="9" defaultRowHeight="16.2"/>
  <cols>
    <col min="1" max="1" width="3.77734375" style="82" customWidth="1"/>
    <col min="2" max="21" width="10.77734375" style="84" customWidth="1"/>
    <col min="22" max="16384" width="9" style="82"/>
  </cols>
  <sheetData>
    <row r="2" spans="2:21" ht="15" customHeight="1"/>
    <row r="3" spans="2:21" ht="15" customHeight="1" thickBot="1">
      <c r="B3" s="306"/>
      <c r="C3" s="306"/>
      <c r="D3" s="306"/>
      <c r="E3" s="306"/>
      <c r="F3" s="306"/>
      <c r="J3" s="307"/>
      <c r="K3" s="307"/>
      <c r="L3" s="307"/>
      <c r="M3" s="307"/>
      <c r="N3" s="307"/>
      <c r="O3" s="307"/>
      <c r="P3" s="307"/>
      <c r="Q3" s="123"/>
      <c r="R3" s="123"/>
      <c r="S3" s="123"/>
      <c r="T3" s="123"/>
    </row>
    <row r="4" spans="2:21" s="86" customFormat="1" ht="13.95" customHeight="1">
      <c r="B4" s="206"/>
      <c r="C4" s="207"/>
      <c r="D4" s="207"/>
      <c r="E4" s="207"/>
      <c r="F4" s="207"/>
      <c r="G4" s="207"/>
      <c r="H4" s="207"/>
      <c r="I4" s="208"/>
      <c r="J4" s="251" t="s">
        <v>134</v>
      </c>
      <c r="K4" s="251"/>
      <c r="L4" s="251"/>
      <c r="M4" s="252"/>
      <c r="N4" s="251" t="s">
        <v>135</v>
      </c>
      <c r="O4" s="251"/>
      <c r="P4" s="251"/>
      <c r="Q4" s="252"/>
      <c r="R4" s="251" t="s">
        <v>136</v>
      </c>
      <c r="S4" s="251"/>
      <c r="T4" s="251"/>
      <c r="U4" s="314"/>
    </row>
    <row r="5" spans="2:21" s="209" customFormat="1" ht="22.05" customHeight="1">
      <c r="B5" s="211"/>
      <c r="C5" s="212"/>
      <c r="D5" s="212"/>
      <c r="E5" s="212"/>
      <c r="F5" s="212"/>
      <c r="G5" s="212"/>
      <c r="H5" s="212"/>
      <c r="I5" s="213"/>
      <c r="J5" s="255" t="s">
        <v>57</v>
      </c>
      <c r="K5" s="256"/>
      <c r="L5" s="256"/>
      <c r="M5" s="256"/>
      <c r="N5" s="255" t="s">
        <v>57</v>
      </c>
      <c r="O5" s="256"/>
      <c r="P5" s="256"/>
      <c r="Q5" s="256"/>
      <c r="R5" s="320" t="s">
        <v>159</v>
      </c>
      <c r="S5" s="321"/>
      <c r="T5" s="321"/>
      <c r="U5" s="322"/>
    </row>
    <row r="6" spans="2:21" s="209" customFormat="1" ht="22.05" customHeight="1">
      <c r="B6" s="211"/>
      <c r="C6" s="212"/>
      <c r="D6" s="212"/>
      <c r="E6" s="212"/>
      <c r="F6" s="212"/>
      <c r="G6" s="212"/>
      <c r="H6" s="212"/>
      <c r="I6" s="213"/>
      <c r="J6" s="308" t="s">
        <v>220</v>
      </c>
      <c r="K6" s="309"/>
      <c r="L6" s="309"/>
      <c r="M6" s="310"/>
      <c r="N6" s="337" t="s">
        <v>213</v>
      </c>
      <c r="O6" s="338"/>
      <c r="P6" s="338"/>
      <c r="Q6" s="338"/>
      <c r="R6" s="323"/>
      <c r="S6" s="324"/>
      <c r="T6" s="324"/>
      <c r="U6" s="325"/>
    </row>
    <row r="7" spans="2:21" s="209" customFormat="1" ht="22.05" customHeight="1">
      <c r="B7" s="211"/>
      <c r="C7" s="212"/>
      <c r="D7" s="212"/>
      <c r="E7" s="212"/>
      <c r="F7" s="212"/>
      <c r="G7" s="212"/>
      <c r="H7" s="212"/>
      <c r="I7" s="213"/>
      <c r="J7" s="329" t="s">
        <v>215</v>
      </c>
      <c r="K7" s="330"/>
      <c r="L7" s="330"/>
      <c r="M7" s="331"/>
      <c r="N7" s="339" t="s">
        <v>202</v>
      </c>
      <c r="O7" s="340"/>
      <c r="P7" s="340"/>
      <c r="Q7" s="340"/>
      <c r="R7" s="323"/>
      <c r="S7" s="324"/>
      <c r="T7" s="324"/>
      <c r="U7" s="325"/>
    </row>
    <row r="8" spans="2:21" s="209" customFormat="1" ht="22.05" customHeight="1">
      <c r="B8" s="211"/>
      <c r="C8" s="212"/>
      <c r="D8" s="212"/>
      <c r="E8" s="212"/>
      <c r="F8" s="212"/>
      <c r="G8" s="212"/>
      <c r="H8" s="212"/>
      <c r="I8" s="213"/>
      <c r="J8" s="332" t="s">
        <v>272</v>
      </c>
      <c r="K8" s="333"/>
      <c r="L8" s="333"/>
      <c r="M8" s="334"/>
      <c r="N8" s="341" t="s">
        <v>161</v>
      </c>
      <c r="O8" s="342"/>
      <c r="P8" s="342"/>
      <c r="Q8" s="342"/>
      <c r="R8" s="323"/>
      <c r="S8" s="324"/>
      <c r="T8" s="324"/>
      <c r="U8" s="325"/>
    </row>
    <row r="9" spans="2:21" s="209" customFormat="1" ht="22.05" customHeight="1">
      <c r="B9" s="211"/>
      <c r="C9" s="212"/>
      <c r="D9" s="212"/>
      <c r="E9" s="212"/>
      <c r="F9" s="212"/>
      <c r="G9" s="212"/>
      <c r="H9" s="212"/>
      <c r="I9" s="213"/>
      <c r="J9" s="261" t="s">
        <v>230</v>
      </c>
      <c r="K9" s="262"/>
      <c r="L9" s="262"/>
      <c r="M9" s="266"/>
      <c r="N9" s="261" t="s">
        <v>230</v>
      </c>
      <c r="O9" s="262"/>
      <c r="P9" s="262"/>
      <c r="Q9" s="262"/>
      <c r="R9" s="323"/>
      <c r="S9" s="324"/>
      <c r="T9" s="324"/>
      <c r="U9" s="325"/>
    </row>
    <row r="10" spans="2:21" s="209" customFormat="1" ht="22.05" customHeight="1">
      <c r="B10" s="211"/>
      <c r="C10" s="212"/>
      <c r="D10" s="212"/>
      <c r="E10" s="212"/>
      <c r="F10" s="356" t="s">
        <v>180</v>
      </c>
      <c r="G10" s="356"/>
      <c r="H10" s="356"/>
      <c r="I10" s="357"/>
      <c r="J10" s="249" t="s">
        <v>123</v>
      </c>
      <c r="K10" s="250"/>
      <c r="L10" s="250"/>
      <c r="M10" s="267"/>
      <c r="N10" s="249" t="s">
        <v>276</v>
      </c>
      <c r="O10" s="250"/>
      <c r="P10" s="250"/>
      <c r="Q10" s="250"/>
      <c r="R10" s="323"/>
      <c r="S10" s="324"/>
      <c r="T10" s="324"/>
      <c r="U10" s="325"/>
    </row>
    <row r="11" spans="2:21" s="93" customFormat="1" ht="12.9" customHeight="1">
      <c r="B11" s="350" t="s">
        <v>179</v>
      </c>
      <c r="C11" s="351"/>
      <c r="D11" s="351"/>
      <c r="E11" s="351"/>
      <c r="F11" s="351"/>
      <c r="G11" s="351"/>
      <c r="H11" s="351"/>
      <c r="I11" s="352"/>
      <c r="J11" s="106" t="s">
        <v>43</v>
      </c>
      <c r="K11" s="105">
        <f>第ㄧ週明細!W28</f>
        <v>848.2</v>
      </c>
      <c r="L11" s="106" t="s">
        <v>9</v>
      </c>
      <c r="M11" s="107">
        <f>第ㄧ週明細!W24</f>
        <v>29</v>
      </c>
      <c r="N11" s="106" t="s">
        <v>43</v>
      </c>
      <c r="O11" s="105">
        <f>第ㄧ週明細!W36</f>
        <v>848.1</v>
      </c>
      <c r="P11" s="106" t="s">
        <v>9</v>
      </c>
      <c r="Q11" s="125">
        <f>第ㄧ週明細!W32</f>
        <v>28.5</v>
      </c>
      <c r="R11" s="323"/>
      <c r="S11" s="324"/>
      <c r="T11" s="324"/>
      <c r="U11" s="325"/>
    </row>
    <row r="12" spans="2:21" s="93" customFormat="1" ht="12.9" customHeight="1" thickBot="1">
      <c r="B12" s="353"/>
      <c r="C12" s="354"/>
      <c r="D12" s="354"/>
      <c r="E12" s="354"/>
      <c r="F12" s="354"/>
      <c r="G12" s="354"/>
      <c r="H12" s="354"/>
      <c r="I12" s="355"/>
      <c r="J12" s="101" t="s">
        <v>7</v>
      </c>
      <c r="K12" s="100">
        <f>第ㄧ週明細!W22</f>
        <v>113.5</v>
      </c>
      <c r="L12" s="101" t="s">
        <v>11</v>
      </c>
      <c r="M12" s="100">
        <f>第ㄧ週明細!W26</f>
        <v>33.299999999999997</v>
      </c>
      <c r="N12" s="101" t="s">
        <v>7</v>
      </c>
      <c r="O12" s="100">
        <f>第ㄧ週明細!W30</f>
        <v>115</v>
      </c>
      <c r="P12" s="101" t="s">
        <v>11</v>
      </c>
      <c r="Q12" s="104">
        <f>第ㄧ週明細!W34</f>
        <v>32.900000000000006</v>
      </c>
      <c r="R12" s="326"/>
      <c r="S12" s="327"/>
      <c r="T12" s="327"/>
      <c r="U12" s="328"/>
    </row>
    <row r="13" spans="2:21" s="86" customFormat="1" ht="13.95" customHeight="1">
      <c r="B13" s="315" t="s">
        <v>153</v>
      </c>
      <c r="C13" s="316"/>
      <c r="D13" s="316"/>
      <c r="E13" s="317"/>
      <c r="F13" s="316" t="s">
        <v>155</v>
      </c>
      <c r="G13" s="316"/>
      <c r="H13" s="316"/>
      <c r="I13" s="316"/>
      <c r="J13" s="318" t="s">
        <v>156</v>
      </c>
      <c r="K13" s="316"/>
      <c r="L13" s="316"/>
      <c r="M13" s="317"/>
      <c r="N13" s="316" t="s">
        <v>157</v>
      </c>
      <c r="O13" s="316"/>
      <c r="P13" s="316"/>
      <c r="Q13" s="317"/>
      <c r="R13" s="316" t="s">
        <v>158</v>
      </c>
      <c r="S13" s="316"/>
      <c r="T13" s="316"/>
      <c r="U13" s="319"/>
    </row>
    <row r="14" spans="2:21" s="209" customFormat="1" ht="22.05" customHeight="1">
      <c r="B14" s="364" t="s">
        <v>154</v>
      </c>
      <c r="C14" s="321"/>
      <c r="D14" s="321"/>
      <c r="E14" s="365"/>
      <c r="F14" s="255" t="s">
        <v>105</v>
      </c>
      <c r="G14" s="256"/>
      <c r="H14" s="256"/>
      <c r="I14" s="335"/>
      <c r="J14" s="277" t="s">
        <v>231</v>
      </c>
      <c r="K14" s="278"/>
      <c r="L14" s="278"/>
      <c r="M14" s="279"/>
      <c r="N14" s="255" t="s">
        <v>57</v>
      </c>
      <c r="O14" s="256"/>
      <c r="P14" s="256"/>
      <c r="Q14" s="256"/>
      <c r="R14" s="255" t="s">
        <v>57</v>
      </c>
      <c r="S14" s="256"/>
      <c r="T14" s="256"/>
      <c r="U14" s="336"/>
    </row>
    <row r="15" spans="2:21" s="209" customFormat="1" ht="22.05" customHeight="1">
      <c r="B15" s="366"/>
      <c r="C15" s="324"/>
      <c r="D15" s="324"/>
      <c r="E15" s="367"/>
      <c r="F15" s="343" t="s">
        <v>233</v>
      </c>
      <c r="G15" s="344"/>
      <c r="H15" s="344"/>
      <c r="I15" s="345"/>
      <c r="J15" s="346" t="s">
        <v>235</v>
      </c>
      <c r="K15" s="347"/>
      <c r="L15" s="347"/>
      <c r="M15" s="347"/>
      <c r="N15" s="348" t="s">
        <v>169</v>
      </c>
      <c r="O15" s="349"/>
      <c r="P15" s="349"/>
      <c r="Q15" s="349"/>
      <c r="R15" s="370" t="s">
        <v>232</v>
      </c>
      <c r="S15" s="371"/>
      <c r="T15" s="371"/>
      <c r="U15" s="372"/>
    </row>
    <row r="16" spans="2:21" s="209" customFormat="1" ht="22.05" customHeight="1">
      <c r="B16" s="366"/>
      <c r="C16" s="324"/>
      <c r="D16" s="324"/>
      <c r="E16" s="367"/>
      <c r="F16" s="373" t="s">
        <v>200</v>
      </c>
      <c r="G16" s="374"/>
      <c r="H16" s="374"/>
      <c r="I16" s="375"/>
      <c r="J16" s="376" t="s">
        <v>238</v>
      </c>
      <c r="K16" s="377"/>
      <c r="L16" s="377"/>
      <c r="M16" s="377"/>
      <c r="N16" s="378" t="s">
        <v>236</v>
      </c>
      <c r="O16" s="379"/>
      <c r="P16" s="379"/>
      <c r="Q16" s="379"/>
      <c r="R16" s="380" t="s">
        <v>241</v>
      </c>
      <c r="S16" s="381"/>
      <c r="T16" s="381"/>
      <c r="U16" s="382"/>
    </row>
    <row r="17" spans="2:21" s="209" customFormat="1" ht="22.05" customHeight="1">
      <c r="B17" s="366"/>
      <c r="C17" s="324"/>
      <c r="D17" s="324"/>
      <c r="E17" s="367"/>
      <c r="F17" s="341" t="s">
        <v>181</v>
      </c>
      <c r="G17" s="383"/>
      <c r="H17" s="383"/>
      <c r="I17" s="384"/>
      <c r="J17" s="385" t="s">
        <v>279</v>
      </c>
      <c r="K17" s="386"/>
      <c r="L17" s="386"/>
      <c r="M17" s="386"/>
      <c r="N17" s="387" t="s">
        <v>239</v>
      </c>
      <c r="O17" s="388"/>
      <c r="P17" s="388"/>
      <c r="Q17" s="388"/>
      <c r="R17" s="389" t="s">
        <v>184</v>
      </c>
      <c r="S17" s="390"/>
      <c r="T17" s="390"/>
      <c r="U17" s="391"/>
    </row>
    <row r="18" spans="2:21" s="209" customFormat="1" ht="22.05" customHeight="1">
      <c r="B18" s="366"/>
      <c r="C18" s="324"/>
      <c r="D18" s="324"/>
      <c r="E18" s="367"/>
      <c r="F18" s="358" t="s">
        <v>230</v>
      </c>
      <c r="G18" s="358"/>
      <c r="H18" s="358"/>
      <c r="I18" s="358"/>
      <c r="J18" s="261" t="s">
        <v>230</v>
      </c>
      <c r="K18" s="262"/>
      <c r="L18" s="262"/>
      <c r="M18" s="266"/>
      <c r="N18" s="261" t="s">
        <v>230</v>
      </c>
      <c r="O18" s="262"/>
      <c r="P18" s="262"/>
      <c r="Q18" s="262"/>
      <c r="R18" s="261" t="s">
        <v>230</v>
      </c>
      <c r="S18" s="262"/>
      <c r="T18" s="262"/>
      <c r="U18" s="294"/>
    </row>
    <row r="19" spans="2:21" s="209" customFormat="1" ht="22.05" customHeight="1">
      <c r="B19" s="366"/>
      <c r="C19" s="324"/>
      <c r="D19" s="324"/>
      <c r="E19" s="367"/>
      <c r="F19" s="359" t="s">
        <v>185</v>
      </c>
      <c r="G19" s="359"/>
      <c r="H19" s="359"/>
      <c r="I19" s="359"/>
      <c r="J19" s="359" t="s">
        <v>204</v>
      </c>
      <c r="K19" s="359"/>
      <c r="L19" s="359"/>
      <c r="M19" s="249"/>
      <c r="N19" s="249" t="s">
        <v>278</v>
      </c>
      <c r="O19" s="250"/>
      <c r="P19" s="250"/>
      <c r="Q19" s="250"/>
      <c r="R19" s="249" t="s">
        <v>111</v>
      </c>
      <c r="S19" s="250"/>
      <c r="T19" s="250"/>
      <c r="U19" s="295"/>
    </row>
    <row r="20" spans="2:21" s="93" customFormat="1" ht="12.9" customHeight="1">
      <c r="B20" s="366"/>
      <c r="C20" s="324"/>
      <c r="D20" s="324"/>
      <c r="E20" s="367"/>
      <c r="F20" s="96" t="s">
        <v>43</v>
      </c>
      <c r="G20" s="95">
        <f>第二週明細!W20</f>
        <v>848.1</v>
      </c>
      <c r="H20" s="96" t="s">
        <v>9</v>
      </c>
      <c r="I20" s="97">
        <f>第二週明細!W16</f>
        <v>28.5</v>
      </c>
      <c r="J20" s="96" t="s">
        <v>43</v>
      </c>
      <c r="K20" s="95">
        <f>第二週明細!W28</f>
        <v>879.9</v>
      </c>
      <c r="L20" s="96" t="s">
        <v>9</v>
      </c>
      <c r="M20" s="103">
        <f>第二週明細!W24</f>
        <v>31.5</v>
      </c>
      <c r="N20" s="106" t="s">
        <v>43</v>
      </c>
      <c r="O20" s="105">
        <f>第二週明細!W36</f>
        <v>867.5</v>
      </c>
      <c r="P20" s="106" t="s">
        <v>9</v>
      </c>
      <c r="Q20" s="125">
        <f>第二週明細!W32</f>
        <v>29.5</v>
      </c>
      <c r="R20" s="106" t="s">
        <v>43</v>
      </c>
      <c r="S20" s="105">
        <f>第二週明細!W44</f>
        <v>850.5</v>
      </c>
      <c r="T20" s="106" t="s">
        <v>9</v>
      </c>
      <c r="U20" s="140">
        <f>第二週明細!W40</f>
        <v>28.5</v>
      </c>
    </row>
    <row r="21" spans="2:21" s="93" customFormat="1" ht="12.9" customHeight="1" thickBot="1">
      <c r="B21" s="368"/>
      <c r="C21" s="327"/>
      <c r="D21" s="327"/>
      <c r="E21" s="369"/>
      <c r="F21" s="101" t="s">
        <v>7</v>
      </c>
      <c r="G21" s="100">
        <f>第二週明細!W14</f>
        <v>115</v>
      </c>
      <c r="H21" s="101" t="s">
        <v>45</v>
      </c>
      <c r="I21" s="100">
        <f>第二週明細!W18</f>
        <v>32.900000000000006</v>
      </c>
      <c r="J21" s="101" t="s">
        <v>7</v>
      </c>
      <c r="K21" s="100">
        <f>第二週明細!W22</f>
        <v>112.5</v>
      </c>
      <c r="L21" s="101" t="s">
        <v>11</v>
      </c>
      <c r="M21" s="104">
        <f>第二週明細!W26</f>
        <v>36.599999999999994</v>
      </c>
      <c r="N21" s="101" t="s">
        <v>7</v>
      </c>
      <c r="O21" s="100">
        <f>第二週明細!W30</f>
        <v>116</v>
      </c>
      <c r="P21" s="101" t="s">
        <v>11</v>
      </c>
      <c r="Q21" s="104">
        <f>第二週明細!W34</f>
        <v>34.5</v>
      </c>
      <c r="R21" s="101" t="s">
        <v>7</v>
      </c>
      <c r="S21" s="100">
        <f>第二週明細!W38</f>
        <v>115.5</v>
      </c>
      <c r="T21" s="101" t="s">
        <v>11</v>
      </c>
      <c r="U21" s="102">
        <f>第二週明細!W42</f>
        <v>33</v>
      </c>
    </row>
    <row r="22" spans="2:21" s="86" customFormat="1" ht="13.95" customHeight="1" thickBot="1">
      <c r="B22" s="360" t="s">
        <v>148</v>
      </c>
      <c r="C22" s="361"/>
      <c r="D22" s="361"/>
      <c r="E22" s="362"/>
      <c r="F22" s="251" t="s">
        <v>149</v>
      </c>
      <c r="G22" s="251"/>
      <c r="H22" s="251"/>
      <c r="I22" s="251"/>
      <c r="J22" s="251" t="s">
        <v>150</v>
      </c>
      <c r="K22" s="251"/>
      <c r="L22" s="251"/>
      <c r="M22" s="251"/>
      <c r="N22" s="317" t="s">
        <v>151</v>
      </c>
      <c r="O22" s="275"/>
      <c r="P22" s="275"/>
      <c r="Q22" s="275"/>
      <c r="R22" s="317" t="s">
        <v>152</v>
      </c>
      <c r="S22" s="275"/>
      <c r="T22" s="275"/>
      <c r="U22" s="363"/>
    </row>
    <row r="23" spans="2:21" s="209" customFormat="1" ht="22.05" customHeight="1">
      <c r="B23" s="392" t="s">
        <v>250</v>
      </c>
      <c r="C23" s="393"/>
      <c r="D23" s="393"/>
      <c r="E23" s="394"/>
      <c r="F23" s="238" t="s">
        <v>142</v>
      </c>
      <c r="G23" s="238"/>
      <c r="H23" s="238"/>
      <c r="I23" s="239"/>
      <c r="J23" s="255" t="s">
        <v>57</v>
      </c>
      <c r="K23" s="256"/>
      <c r="L23" s="256"/>
      <c r="M23" s="256"/>
      <c r="N23" s="255" t="s">
        <v>57</v>
      </c>
      <c r="O23" s="256"/>
      <c r="P23" s="256"/>
      <c r="Q23" s="256"/>
      <c r="R23" s="269" t="s">
        <v>57</v>
      </c>
      <c r="S23" s="238"/>
      <c r="T23" s="238"/>
      <c r="U23" s="395"/>
    </row>
    <row r="24" spans="2:21" s="210" customFormat="1" ht="22.05" customHeight="1">
      <c r="B24" s="406" t="s">
        <v>246</v>
      </c>
      <c r="C24" s="407"/>
      <c r="D24" s="407"/>
      <c r="E24" s="408"/>
      <c r="F24" s="396" t="s">
        <v>186</v>
      </c>
      <c r="G24" s="397"/>
      <c r="H24" s="397"/>
      <c r="I24" s="398"/>
      <c r="J24" s="399" t="s">
        <v>245</v>
      </c>
      <c r="K24" s="400"/>
      <c r="L24" s="400"/>
      <c r="M24" s="401"/>
      <c r="N24" s="402" t="s">
        <v>183</v>
      </c>
      <c r="O24" s="403"/>
      <c r="P24" s="403"/>
      <c r="Q24" s="404"/>
      <c r="R24" s="348" t="s">
        <v>117</v>
      </c>
      <c r="S24" s="349"/>
      <c r="T24" s="349"/>
      <c r="U24" s="405"/>
    </row>
    <row r="25" spans="2:21" s="209" customFormat="1" ht="22.05" customHeight="1">
      <c r="B25" s="231" t="s">
        <v>189</v>
      </c>
      <c r="C25" s="232"/>
      <c r="D25" s="232"/>
      <c r="E25" s="233"/>
      <c r="F25" s="409" t="s">
        <v>216</v>
      </c>
      <c r="G25" s="410"/>
      <c r="H25" s="410"/>
      <c r="I25" s="411"/>
      <c r="J25" s="412" t="s">
        <v>244</v>
      </c>
      <c r="K25" s="297"/>
      <c r="L25" s="297"/>
      <c r="M25" s="413"/>
      <c r="N25" s="414" t="s">
        <v>253</v>
      </c>
      <c r="O25" s="415"/>
      <c r="P25" s="415"/>
      <c r="Q25" s="416"/>
      <c r="R25" s="378" t="s">
        <v>252</v>
      </c>
      <c r="S25" s="379"/>
      <c r="T25" s="379"/>
      <c r="U25" s="417"/>
    </row>
    <row r="26" spans="2:21" s="209" customFormat="1" ht="22.05" customHeight="1">
      <c r="B26" s="234" t="s">
        <v>242</v>
      </c>
      <c r="C26" s="235"/>
      <c r="D26" s="235"/>
      <c r="E26" s="236"/>
      <c r="F26" s="271" t="s">
        <v>188</v>
      </c>
      <c r="G26" s="271"/>
      <c r="H26" s="271"/>
      <c r="I26" s="418"/>
      <c r="J26" s="419" t="s">
        <v>206</v>
      </c>
      <c r="K26" s="420"/>
      <c r="L26" s="420"/>
      <c r="M26" s="421"/>
      <c r="N26" s="422" t="s">
        <v>196</v>
      </c>
      <c r="O26" s="423"/>
      <c r="P26" s="423"/>
      <c r="Q26" s="424"/>
      <c r="R26" s="387" t="s">
        <v>187</v>
      </c>
      <c r="S26" s="388"/>
      <c r="T26" s="388"/>
      <c r="U26" s="425"/>
    </row>
    <row r="27" spans="2:21" s="209" customFormat="1" ht="22.05" customHeight="1">
      <c r="B27" s="237" t="s">
        <v>230</v>
      </c>
      <c r="C27" s="238"/>
      <c r="D27" s="238"/>
      <c r="E27" s="238"/>
      <c r="F27" s="261" t="s">
        <v>230</v>
      </c>
      <c r="G27" s="262"/>
      <c r="H27" s="262"/>
      <c r="I27" s="266"/>
      <c r="J27" s="261" t="s">
        <v>230</v>
      </c>
      <c r="K27" s="262"/>
      <c r="L27" s="262"/>
      <c r="M27" s="266"/>
      <c r="N27" s="261" t="s">
        <v>230</v>
      </c>
      <c r="O27" s="262"/>
      <c r="P27" s="262"/>
      <c r="Q27" s="262"/>
      <c r="R27" s="261" t="s">
        <v>230</v>
      </c>
      <c r="S27" s="262"/>
      <c r="T27" s="262"/>
      <c r="U27" s="294"/>
    </row>
    <row r="28" spans="2:21" s="209" customFormat="1" ht="22.05" customHeight="1">
      <c r="B28" s="237" t="s">
        <v>247</v>
      </c>
      <c r="C28" s="238"/>
      <c r="D28" s="238"/>
      <c r="E28" s="239"/>
      <c r="F28" s="250" t="s">
        <v>208</v>
      </c>
      <c r="G28" s="250"/>
      <c r="H28" s="250"/>
      <c r="I28" s="267"/>
      <c r="J28" s="359" t="s">
        <v>162</v>
      </c>
      <c r="K28" s="359"/>
      <c r="L28" s="359"/>
      <c r="M28" s="359"/>
      <c r="N28" s="269" t="s">
        <v>277</v>
      </c>
      <c r="O28" s="238"/>
      <c r="P28" s="238"/>
      <c r="Q28" s="239"/>
      <c r="R28" s="269" t="s">
        <v>133</v>
      </c>
      <c r="S28" s="238"/>
      <c r="T28" s="238"/>
      <c r="U28" s="395"/>
    </row>
    <row r="29" spans="2:21" s="93" customFormat="1" ht="12.9" customHeight="1">
      <c r="B29" s="94" t="s">
        <v>43</v>
      </c>
      <c r="C29" s="95">
        <f>第三週明細!W12</f>
        <v>896.59999999999991</v>
      </c>
      <c r="D29" s="96" t="s">
        <v>9</v>
      </c>
      <c r="E29" s="97">
        <f>第三週明細!W8</f>
        <v>29</v>
      </c>
      <c r="F29" s="220" t="s">
        <v>43</v>
      </c>
      <c r="G29" s="95">
        <f>第三週明細!W20</f>
        <v>845.7</v>
      </c>
      <c r="H29" s="96" t="s">
        <v>9</v>
      </c>
      <c r="I29" s="97">
        <f>第三週明細!W16</f>
        <v>28.5</v>
      </c>
      <c r="J29" s="96" t="s">
        <v>43</v>
      </c>
      <c r="K29" s="95">
        <f>第三週明細!W28</f>
        <v>872.3</v>
      </c>
      <c r="L29" s="96" t="s">
        <v>9</v>
      </c>
      <c r="M29" s="97">
        <f>第三週明細!W24</f>
        <v>29.5</v>
      </c>
      <c r="N29" s="96" t="s">
        <v>43</v>
      </c>
      <c r="O29" s="95">
        <f>第三週明細!W36</f>
        <v>852.9</v>
      </c>
      <c r="P29" s="96" t="s">
        <v>9</v>
      </c>
      <c r="Q29" s="103">
        <f>第三週明細!W32</f>
        <v>28.5</v>
      </c>
      <c r="R29" s="96" t="s">
        <v>43</v>
      </c>
      <c r="S29" s="95">
        <f>第三週明細!W44</f>
        <v>871</v>
      </c>
      <c r="T29" s="96" t="s">
        <v>9</v>
      </c>
      <c r="U29" s="98">
        <f>第三週明細!W40</f>
        <v>29</v>
      </c>
    </row>
    <row r="30" spans="2:21" s="93" customFormat="1" ht="12.9" customHeight="1" thickBot="1">
      <c r="B30" s="99" t="s">
        <v>7</v>
      </c>
      <c r="C30" s="100">
        <f>第三週明細!W6</f>
        <v>124.5</v>
      </c>
      <c r="D30" s="101" t="s">
        <v>11</v>
      </c>
      <c r="E30" s="100">
        <f>第三週明細!W10</f>
        <v>34.399999999999991</v>
      </c>
      <c r="F30" s="221" t="s">
        <v>7</v>
      </c>
      <c r="G30" s="100">
        <f>第三週明細!W14</f>
        <v>115</v>
      </c>
      <c r="H30" s="101" t="s">
        <v>45</v>
      </c>
      <c r="I30" s="100">
        <f>第三週明細!W18</f>
        <v>32.300000000000004</v>
      </c>
      <c r="J30" s="101" t="s">
        <v>7</v>
      </c>
      <c r="K30" s="100">
        <f>第三週明細!W22</f>
        <v>117</v>
      </c>
      <c r="L30" s="101" t="s">
        <v>11</v>
      </c>
      <c r="M30" s="100">
        <f>第三週明細!W26</f>
        <v>34.699999999999996</v>
      </c>
      <c r="N30" s="101" t="s">
        <v>7</v>
      </c>
      <c r="O30" s="100">
        <f>第三週明細!W30</f>
        <v>116</v>
      </c>
      <c r="P30" s="101" t="s">
        <v>11</v>
      </c>
      <c r="Q30" s="104">
        <f>第三週明細!W34</f>
        <v>33.1</v>
      </c>
      <c r="R30" s="101" t="s">
        <v>7</v>
      </c>
      <c r="S30" s="100">
        <f>第三週明細!W38</f>
        <v>118.5</v>
      </c>
      <c r="T30" s="101" t="s">
        <v>11</v>
      </c>
      <c r="U30" s="102">
        <f>第三週明細!W42</f>
        <v>33.999999999999993</v>
      </c>
    </row>
    <row r="31" spans="2:21" s="86" customFormat="1" ht="13.95" customHeight="1">
      <c r="B31" s="274" t="s">
        <v>143</v>
      </c>
      <c r="C31" s="275"/>
      <c r="D31" s="275"/>
      <c r="E31" s="275"/>
      <c r="F31" s="251" t="s">
        <v>144</v>
      </c>
      <c r="G31" s="251"/>
      <c r="H31" s="251"/>
      <c r="I31" s="251"/>
      <c r="J31" s="251" t="s">
        <v>145</v>
      </c>
      <c r="K31" s="251"/>
      <c r="L31" s="251"/>
      <c r="M31" s="251"/>
      <c r="N31" s="317" t="s">
        <v>146</v>
      </c>
      <c r="O31" s="275"/>
      <c r="P31" s="275"/>
      <c r="Q31" s="275"/>
      <c r="R31" s="317" t="s">
        <v>147</v>
      </c>
      <c r="S31" s="275"/>
      <c r="T31" s="275"/>
      <c r="U31" s="363"/>
    </row>
    <row r="32" spans="2:21" s="209" customFormat="1" ht="22.05" customHeight="1">
      <c r="B32" s="276" t="s">
        <v>57</v>
      </c>
      <c r="C32" s="256"/>
      <c r="D32" s="256"/>
      <c r="E32" s="256"/>
      <c r="F32" s="255" t="s">
        <v>105</v>
      </c>
      <c r="G32" s="256"/>
      <c r="H32" s="256"/>
      <c r="I32" s="335"/>
      <c r="J32" s="255" t="s">
        <v>57</v>
      </c>
      <c r="K32" s="256"/>
      <c r="L32" s="256"/>
      <c r="M32" s="256"/>
      <c r="N32" s="255" t="s">
        <v>57</v>
      </c>
      <c r="O32" s="256"/>
      <c r="P32" s="256"/>
      <c r="Q32" s="256"/>
      <c r="R32" s="269" t="s">
        <v>57</v>
      </c>
      <c r="S32" s="238"/>
      <c r="T32" s="238"/>
      <c r="U32" s="395"/>
    </row>
    <row r="33" spans="2:21" s="209" customFormat="1" ht="22.05" customHeight="1">
      <c r="B33" s="434" t="s">
        <v>127</v>
      </c>
      <c r="C33" s="435"/>
      <c r="D33" s="435"/>
      <c r="E33" s="435"/>
      <c r="F33" s="436" t="s">
        <v>220</v>
      </c>
      <c r="G33" s="437"/>
      <c r="H33" s="437"/>
      <c r="I33" s="438"/>
      <c r="J33" s="439" t="s">
        <v>260</v>
      </c>
      <c r="K33" s="440"/>
      <c r="L33" s="440"/>
      <c r="M33" s="441"/>
      <c r="N33" s="442" t="s">
        <v>186</v>
      </c>
      <c r="O33" s="443"/>
      <c r="P33" s="443"/>
      <c r="Q33" s="443"/>
      <c r="R33" s="428" t="s">
        <v>259</v>
      </c>
      <c r="S33" s="429"/>
      <c r="T33" s="429"/>
      <c r="U33" s="430"/>
    </row>
    <row r="34" spans="2:21" s="209" customFormat="1" ht="22.05" customHeight="1">
      <c r="B34" s="231" t="s">
        <v>173</v>
      </c>
      <c r="C34" s="232"/>
      <c r="D34" s="232"/>
      <c r="E34" s="232"/>
      <c r="F34" s="373" t="s">
        <v>255</v>
      </c>
      <c r="G34" s="444"/>
      <c r="H34" s="444"/>
      <c r="I34" s="445"/>
      <c r="J34" s="446" t="s">
        <v>261</v>
      </c>
      <c r="K34" s="447"/>
      <c r="L34" s="447"/>
      <c r="M34" s="448"/>
      <c r="N34" s="426" t="s">
        <v>191</v>
      </c>
      <c r="O34" s="427"/>
      <c r="P34" s="427"/>
      <c r="Q34" s="427"/>
      <c r="R34" s="431" t="s">
        <v>190</v>
      </c>
      <c r="S34" s="432"/>
      <c r="T34" s="432"/>
      <c r="U34" s="433"/>
    </row>
    <row r="35" spans="2:21" s="209" customFormat="1" ht="22.05" customHeight="1">
      <c r="B35" s="296" t="s">
        <v>161</v>
      </c>
      <c r="C35" s="297"/>
      <c r="D35" s="297"/>
      <c r="E35" s="297"/>
      <c r="F35" s="298" t="s">
        <v>170</v>
      </c>
      <c r="G35" s="299"/>
      <c r="H35" s="299"/>
      <c r="I35" s="300"/>
      <c r="J35" s="301" t="s">
        <v>256</v>
      </c>
      <c r="K35" s="302"/>
      <c r="L35" s="302"/>
      <c r="M35" s="303"/>
      <c r="N35" s="304" t="s">
        <v>258</v>
      </c>
      <c r="O35" s="305"/>
      <c r="P35" s="305"/>
      <c r="Q35" s="305"/>
      <c r="R35" s="311" t="s">
        <v>201</v>
      </c>
      <c r="S35" s="312"/>
      <c r="T35" s="312"/>
      <c r="U35" s="313"/>
    </row>
    <row r="36" spans="2:21" s="209" customFormat="1" ht="22.05" customHeight="1">
      <c r="B36" s="237" t="s">
        <v>230</v>
      </c>
      <c r="C36" s="238"/>
      <c r="D36" s="238"/>
      <c r="E36" s="238"/>
      <c r="F36" s="261" t="s">
        <v>230</v>
      </c>
      <c r="G36" s="262"/>
      <c r="H36" s="262"/>
      <c r="I36" s="266"/>
      <c r="J36" s="261" t="s">
        <v>230</v>
      </c>
      <c r="K36" s="262"/>
      <c r="L36" s="262"/>
      <c r="M36" s="266"/>
      <c r="N36" s="261" t="s">
        <v>230</v>
      </c>
      <c r="O36" s="262"/>
      <c r="P36" s="262"/>
      <c r="Q36" s="262"/>
      <c r="R36" s="261" t="s">
        <v>230</v>
      </c>
      <c r="S36" s="262"/>
      <c r="T36" s="262"/>
      <c r="U36" s="294"/>
    </row>
    <row r="37" spans="2:21" s="209" customFormat="1" ht="22.05" customHeight="1">
      <c r="B37" s="268" t="s">
        <v>123</v>
      </c>
      <c r="C37" s="250"/>
      <c r="D37" s="250"/>
      <c r="E37" s="250"/>
      <c r="F37" s="269" t="s">
        <v>174</v>
      </c>
      <c r="G37" s="238"/>
      <c r="H37" s="238"/>
      <c r="I37" s="239"/>
      <c r="J37" s="249" t="s">
        <v>207</v>
      </c>
      <c r="K37" s="250"/>
      <c r="L37" s="250"/>
      <c r="M37" s="267"/>
      <c r="N37" s="249" t="s">
        <v>276</v>
      </c>
      <c r="O37" s="250"/>
      <c r="P37" s="250"/>
      <c r="Q37" s="250"/>
      <c r="R37" s="249" t="s">
        <v>177</v>
      </c>
      <c r="S37" s="250"/>
      <c r="T37" s="250"/>
      <c r="U37" s="295"/>
    </row>
    <row r="38" spans="2:21" s="93" customFormat="1" ht="12.9" customHeight="1">
      <c r="B38" s="129" t="s">
        <v>43</v>
      </c>
      <c r="C38" s="95">
        <f>'第四週明細 '!W12</f>
        <v>848.1</v>
      </c>
      <c r="D38" s="130" t="s">
        <v>44</v>
      </c>
      <c r="E38" s="103">
        <f>'第四週明細 '!W8</f>
        <v>28.5</v>
      </c>
      <c r="F38" s="96" t="s">
        <v>43</v>
      </c>
      <c r="G38" s="95">
        <f>'第四週明細 '!W20</f>
        <v>872.4</v>
      </c>
      <c r="H38" s="96" t="s">
        <v>9</v>
      </c>
      <c r="I38" s="97">
        <f>'第四週明細 '!W16</f>
        <v>30</v>
      </c>
      <c r="J38" s="106" t="s">
        <v>43</v>
      </c>
      <c r="K38" s="105">
        <f>'第四週明細 '!W28</f>
        <v>871.4</v>
      </c>
      <c r="L38" s="106" t="s">
        <v>9</v>
      </c>
      <c r="M38" s="107">
        <f>'第四週明細 '!W24</f>
        <v>29</v>
      </c>
      <c r="N38" s="96" t="s">
        <v>43</v>
      </c>
      <c r="O38" s="95">
        <f>'第四週明細 '!W36</f>
        <v>843.2</v>
      </c>
      <c r="P38" s="96" t="s">
        <v>9</v>
      </c>
      <c r="Q38" s="103">
        <f>'第四週明細 '!W32</f>
        <v>28</v>
      </c>
      <c r="R38" s="106" t="s">
        <v>43</v>
      </c>
      <c r="S38" s="105">
        <f>'第四週明細 '!W44</f>
        <v>862.6</v>
      </c>
      <c r="T38" s="106" t="s">
        <v>9</v>
      </c>
      <c r="U38" s="140">
        <f>'第四週明細 '!W40</f>
        <v>29</v>
      </c>
    </row>
    <row r="39" spans="2:21" s="93" customFormat="1" ht="12.9" customHeight="1" thickBot="1">
      <c r="B39" s="124" t="s">
        <v>42</v>
      </c>
      <c r="C39" s="127">
        <f>'第四週明細 '!W6</f>
        <v>115</v>
      </c>
      <c r="D39" s="126" t="s">
        <v>45</v>
      </c>
      <c r="E39" s="128">
        <f>'第四週明細 '!W10</f>
        <v>32.900000000000006</v>
      </c>
      <c r="F39" s="101" t="s">
        <v>7</v>
      </c>
      <c r="G39" s="100">
        <f>'第四週明細 '!W14</f>
        <v>115.5</v>
      </c>
      <c r="H39" s="101" t="s">
        <v>45</v>
      </c>
      <c r="I39" s="100">
        <f>'第四週明細 '!W18</f>
        <v>35.1</v>
      </c>
      <c r="J39" s="172" t="s">
        <v>7</v>
      </c>
      <c r="K39" s="173">
        <f>'第四週明細 '!W22</f>
        <v>118.5</v>
      </c>
      <c r="L39" s="172" t="s">
        <v>11</v>
      </c>
      <c r="M39" s="173">
        <f>'第四週明細 '!W26</f>
        <v>34.1</v>
      </c>
      <c r="N39" s="101" t="s">
        <v>7</v>
      </c>
      <c r="O39" s="173">
        <f>'第四週明細 '!W30</f>
        <v>115.5</v>
      </c>
      <c r="P39" s="172" t="s">
        <v>11</v>
      </c>
      <c r="Q39" s="174">
        <f>'第四週明細 '!W34</f>
        <v>32.299999999999997</v>
      </c>
      <c r="R39" s="172" t="s">
        <v>7</v>
      </c>
      <c r="S39" s="173">
        <f>'第四週明細 '!W38</f>
        <v>116.5</v>
      </c>
      <c r="T39" s="172" t="s">
        <v>11</v>
      </c>
      <c r="U39" s="175">
        <f>'第四週明細 '!W42</f>
        <v>33.9</v>
      </c>
    </row>
    <row r="40" spans="2:21" ht="13.95" customHeight="1">
      <c r="B40" s="274" t="s">
        <v>139</v>
      </c>
      <c r="C40" s="275"/>
      <c r="D40" s="275"/>
      <c r="E40" s="275"/>
      <c r="F40" s="251" t="s">
        <v>140</v>
      </c>
      <c r="G40" s="251"/>
      <c r="H40" s="251"/>
      <c r="I40" s="252"/>
      <c r="J40" s="251" t="s">
        <v>141</v>
      </c>
      <c r="K40" s="251"/>
      <c r="L40" s="251"/>
      <c r="M40" s="251"/>
      <c r="N40" s="251" t="s">
        <v>138</v>
      </c>
      <c r="O40" s="251"/>
      <c r="P40" s="251"/>
      <c r="Q40" s="252"/>
      <c r="R40" s="240"/>
      <c r="S40" s="241"/>
      <c r="T40" s="241"/>
      <c r="U40" s="242"/>
    </row>
    <row r="41" spans="2:21" s="209" customFormat="1" ht="22.05" customHeight="1">
      <c r="B41" s="276" t="s">
        <v>57</v>
      </c>
      <c r="C41" s="256"/>
      <c r="D41" s="256"/>
      <c r="E41" s="256"/>
      <c r="F41" s="255" t="s">
        <v>142</v>
      </c>
      <c r="G41" s="256"/>
      <c r="H41" s="256"/>
      <c r="I41" s="256"/>
      <c r="J41" s="277" t="s">
        <v>217</v>
      </c>
      <c r="K41" s="278"/>
      <c r="L41" s="278"/>
      <c r="M41" s="279"/>
      <c r="N41" s="255" t="s">
        <v>57</v>
      </c>
      <c r="O41" s="256"/>
      <c r="P41" s="256"/>
      <c r="Q41" s="256"/>
      <c r="R41" s="243"/>
      <c r="S41" s="244"/>
      <c r="T41" s="244"/>
      <c r="U41" s="245"/>
    </row>
    <row r="42" spans="2:21" s="209" customFormat="1" ht="22.05" customHeight="1">
      <c r="B42" s="280" t="s">
        <v>265</v>
      </c>
      <c r="C42" s="281"/>
      <c r="D42" s="281"/>
      <c r="E42" s="281"/>
      <c r="F42" s="282" t="s">
        <v>186</v>
      </c>
      <c r="G42" s="283"/>
      <c r="H42" s="283"/>
      <c r="I42" s="283"/>
      <c r="J42" s="288" t="s">
        <v>218</v>
      </c>
      <c r="K42" s="289"/>
      <c r="L42" s="289"/>
      <c r="M42" s="290"/>
      <c r="N42" s="259" t="s">
        <v>176</v>
      </c>
      <c r="O42" s="260"/>
      <c r="P42" s="260"/>
      <c r="Q42" s="260"/>
      <c r="R42" s="243"/>
      <c r="S42" s="244"/>
      <c r="T42" s="244"/>
      <c r="U42" s="245"/>
    </row>
    <row r="43" spans="2:21" s="209" customFormat="1" ht="22.05" customHeight="1">
      <c r="B43" s="284" t="s">
        <v>221</v>
      </c>
      <c r="C43" s="285"/>
      <c r="D43" s="285"/>
      <c r="E43" s="285"/>
      <c r="F43" s="286" t="s">
        <v>224</v>
      </c>
      <c r="G43" s="287"/>
      <c r="H43" s="287"/>
      <c r="I43" s="287"/>
      <c r="J43" s="291" t="s">
        <v>268</v>
      </c>
      <c r="K43" s="292"/>
      <c r="L43" s="292"/>
      <c r="M43" s="293"/>
      <c r="N43" s="257" t="s">
        <v>222</v>
      </c>
      <c r="O43" s="258"/>
      <c r="P43" s="258"/>
      <c r="Q43" s="258"/>
      <c r="R43" s="243"/>
      <c r="S43" s="244"/>
      <c r="T43" s="244"/>
      <c r="U43" s="245"/>
    </row>
    <row r="44" spans="2:21" s="209" customFormat="1" ht="22.05" customHeight="1">
      <c r="B44" s="270" t="s">
        <v>210</v>
      </c>
      <c r="C44" s="271"/>
      <c r="D44" s="271"/>
      <c r="E44" s="271"/>
      <c r="F44" s="272" t="s">
        <v>209</v>
      </c>
      <c r="G44" s="273"/>
      <c r="H44" s="273"/>
      <c r="I44" s="273"/>
      <c r="J44" s="263" t="s">
        <v>269</v>
      </c>
      <c r="K44" s="264"/>
      <c r="L44" s="264"/>
      <c r="M44" s="265"/>
      <c r="N44" s="253" t="s">
        <v>267</v>
      </c>
      <c r="O44" s="254"/>
      <c r="P44" s="254"/>
      <c r="Q44" s="254"/>
      <c r="R44" s="243"/>
      <c r="S44" s="244"/>
      <c r="T44" s="244"/>
      <c r="U44" s="245"/>
    </row>
    <row r="45" spans="2:21" s="209" customFormat="1" ht="22.05" customHeight="1">
      <c r="B45" s="237" t="s">
        <v>230</v>
      </c>
      <c r="C45" s="238"/>
      <c r="D45" s="238"/>
      <c r="E45" s="238"/>
      <c r="F45" s="261" t="s">
        <v>230</v>
      </c>
      <c r="G45" s="262"/>
      <c r="H45" s="262"/>
      <c r="I45" s="266"/>
      <c r="J45" s="261" t="s">
        <v>230</v>
      </c>
      <c r="K45" s="262"/>
      <c r="L45" s="262"/>
      <c r="M45" s="266"/>
      <c r="N45" s="261" t="s">
        <v>230</v>
      </c>
      <c r="O45" s="262"/>
      <c r="P45" s="262"/>
      <c r="Q45" s="262"/>
      <c r="R45" s="243"/>
      <c r="S45" s="244"/>
      <c r="T45" s="244"/>
      <c r="U45" s="245"/>
    </row>
    <row r="46" spans="2:21" s="209" customFormat="1" ht="22.05" customHeight="1">
      <c r="B46" s="268" t="s">
        <v>128</v>
      </c>
      <c r="C46" s="250"/>
      <c r="D46" s="250"/>
      <c r="E46" s="250"/>
      <c r="F46" s="269" t="s">
        <v>199</v>
      </c>
      <c r="G46" s="238"/>
      <c r="H46" s="238"/>
      <c r="I46" s="238"/>
      <c r="J46" s="249" t="s">
        <v>162</v>
      </c>
      <c r="K46" s="250"/>
      <c r="L46" s="250"/>
      <c r="M46" s="267"/>
      <c r="N46" s="249" t="s">
        <v>275</v>
      </c>
      <c r="O46" s="250"/>
      <c r="P46" s="250"/>
      <c r="Q46" s="250"/>
      <c r="R46" s="243"/>
      <c r="S46" s="244"/>
      <c r="T46" s="244"/>
      <c r="U46" s="245"/>
    </row>
    <row r="47" spans="2:21" ht="12.9" customHeight="1">
      <c r="B47" s="204" t="s">
        <v>43</v>
      </c>
      <c r="C47" s="203">
        <f>第五週明細!W12</f>
        <v>848.1</v>
      </c>
      <c r="D47" s="202" t="s">
        <v>44</v>
      </c>
      <c r="E47" s="203">
        <f>第五週明細!W8</f>
        <v>28.5</v>
      </c>
      <c r="F47" s="201" t="s">
        <v>43</v>
      </c>
      <c r="G47" s="203">
        <f>第五週明細!W20</f>
        <v>848.1</v>
      </c>
      <c r="H47" s="201" t="s">
        <v>9</v>
      </c>
      <c r="I47" s="200">
        <f>第五週明細!W16</f>
        <v>28.5</v>
      </c>
      <c r="J47" s="199" t="s">
        <v>43</v>
      </c>
      <c r="K47" s="200">
        <f>第五週明細!W28</f>
        <v>848.1</v>
      </c>
      <c r="L47" s="199" t="s">
        <v>9</v>
      </c>
      <c r="M47" s="203">
        <f>第五週明細!W24</f>
        <v>28.5</v>
      </c>
      <c r="N47" s="201" t="s">
        <v>137</v>
      </c>
      <c r="O47" s="203">
        <f>第五週明細!W36</f>
        <v>874.8</v>
      </c>
      <c r="P47" s="201" t="s">
        <v>9</v>
      </c>
      <c r="Q47" s="198">
        <f>第五週明細!W32</f>
        <v>28</v>
      </c>
      <c r="R47" s="243"/>
      <c r="S47" s="244"/>
      <c r="T47" s="244"/>
      <c r="U47" s="245"/>
    </row>
    <row r="48" spans="2:21" ht="12.9" customHeight="1" thickBot="1">
      <c r="B48" s="197" t="s">
        <v>42</v>
      </c>
      <c r="C48" s="196">
        <f>第五週明細!W6</f>
        <v>115</v>
      </c>
      <c r="D48" s="195" t="s">
        <v>45</v>
      </c>
      <c r="E48" s="196">
        <f>第五週明細!W10</f>
        <v>32.900000000000006</v>
      </c>
      <c r="F48" s="194" t="s">
        <v>7</v>
      </c>
      <c r="G48" s="196">
        <f>第五週明細!W14</f>
        <v>115</v>
      </c>
      <c r="H48" s="194" t="s">
        <v>45</v>
      </c>
      <c r="I48" s="193">
        <f>第五週明細!W18</f>
        <v>32.900000000000006</v>
      </c>
      <c r="J48" s="194" t="s">
        <v>7</v>
      </c>
      <c r="K48" s="193">
        <f>第五週明細!W22</f>
        <v>115</v>
      </c>
      <c r="L48" s="194" t="s">
        <v>11</v>
      </c>
      <c r="M48" s="196">
        <f>第五週明細!W26</f>
        <v>32.900000000000006</v>
      </c>
      <c r="N48" s="194" t="s">
        <v>7</v>
      </c>
      <c r="O48" s="192">
        <f>第五週明細!W30</f>
        <v>122.5</v>
      </c>
      <c r="P48" s="194" t="s">
        <v>11</v>
      </c>
      <c r="Q48" s="191">
        <f>第五週明細!W34</f>
        <v>33.200000000000003</v>
      </c>
      <c r="R48" s="246"/>
      <c r="S48" s="247"/>
      <c r="T48" s="247"/>
      <c r="U48" s="248"/>
    </row>
  </sheetData>
  <mergeCells count="150">
    <mergeCell ref="N34:Q34"/>
    <mergeCell ref="B31:E31"/>
    <mergeCell ref="F31:I31"/>
    <mergeCell ref="J31:M31"/>
    <mergeCell ref="B32:E32"/>
    <mergeCell ref="F32:I32"/>
    <mergeCell ref="J32:M32"/>
    <mergeCell ref="N32:Q32"/>
    <mergeCell ref="R32:U32"/>
    <mergeCell ref="R33:U33"/>
    <mergeCell ref="R34:U34"/>
    <mergeCell ref="B33:E33"/>
    <mergeCell ref="F33:I33"/>
    <mergeCell ref="J33:M33"/>
    <mergeCell ref="N33:Q33"/>
    <mergeCell ref="B34:E34"/>
    <mergeCell ref="F34:I34"/>
    <mergeCell ref="J34:M34"/>
    <mergeCell ref="F25:I25"/>
    <mergeCell ref="J25:M25"/>
    <mergeCell ref="N25:Q25"/>
    <mergeCell ref="R25:U25"/>
    <mergeCell ref="N31:Q31"/>
    <mergeCell ref="F26:I26"/>
    <mergeCell ref="J26:M26"/>
    <mergeCell ref="N26:Q26"/>
    <mergeCell ref="R26:U26"/>
    <mergeCell ref="F27:I27"/>
    <mergeCell ref="J27:M27"/>
    <mergeCell ref="N27:Q27"/>
    <mergeCell ref="R27:U27"/>
    <mergeCell ref="R31:U31"/>
    <mergeCell ref="F28:I28"/>
    <mergeCell ref="J28:M28"/>
    <mergeCell ref="N28:Q28"/>
    <mergeCell ref="R28:U28"/>
    <mergeCell ref="B23:E23"/>
    <mergeCell ref="F23:I23"/>
    <mergeCell ref="J23:M23"/>
    <mergeCell ref="N23:Q23"/>
    <mergeCell ref="R23:U23"/>
    <mergeCell ref="F24:I24"/>
    <mergeCell ref="J24:M24"/>
    <mergeCell ref="N24:Q24"/>
    <mergeCell ref="R24:U24"/>
    <mergeCell ref="B24:E24"/>
    <mergeCell ref="F18:I18"/>
    <mergeCell ref="J18:M18"/>
    <mergeCell ref="N18:Q18"/>
    <mergeCell ref="R18:U18"/>
    <mergeCell ref="F19:I19"/>
    <mergeCell ref="J19:M19"/>
    <mergeCell ref="N19:Q19"/>
    <mergeCell ref="R19:U19"/>
    <mergeCell ref="B22:E22"/>
    <mergeCell ref="F22:I22"/>
    <mergeCell ref="J22:M22"/>
    <mergeCell ref="N22:Q22"/>
    <mergeCell ref="R22:U22"/>
    <mergeCell ref="B14:E21"/>
    <mergeCell ref="R15:U15"/>
    <mergeCell ref="F16:I16"/>
    <mergeCell ref="J16:M16"/>
    <mergeCell ref="N16:Q16"/>
    <mergeCell ref="R16:U16"/>
    <mergeCell ref="F17:I17"/>
    <mergeCell ref="J17:M17"/>
    <mergeCell ref="N17:Q17"/>
    <mergeCell ref="R17:U17"/>
    <mergeCell ref="N6:Q6"/>
    <mergeCell ref="N7:Q7"/>
    <mergeCell ref="N8:Q8"/>
    <mergeCell ref="N9:Q9"/>
    <mergeCell ref="N10:Q10"/>
    <mergeCell ref="F15:I15"/>
    <mergeCell ref="J15:M15"/>
    <mergeCell ref="N15:Q15"/>
    <mergeCell ref="B11:I12"/>
    <mergeCell ref="F10:I10"/>
    <mergeCell ref="B3:F3"/>
    <mergeCell ref="J3:M3"/>
    <mergeCell ref="N3:P3"/>
    <mergeCell ref="J6:M6"/>
    <mergeCell ref="J4:M4"/>
    <mergeCell ref="N4:Q4"/>
    <mergeCell ref="R35:U35"/>
    <mergeCell ref="R4:U4"/>
    <mergeCell ref="J5:M5"/>
    <mergeCell ref="J9:M9"/>
    <mergeCell ref="J10:M10"/>
    <mergeCell ref="B13:E13"/>
    <mergeCell ref="F13:I13"/>
    <mergeCell ref="J13:M13"/>
    <mergeCell ref="N13:Q13"/>
    <mergeCell ref="R13:U13"/>
    <mergeCell ref="R5:U12"/>
    <mergeCell ref="J7:M7"/>
    <mergeCell ref="J8:M8"/>
    <mergeCell ref="F14:I14"/>
    <mergeCell ref="J14:M14"/>
    <mergeCell ref="N14:Q14"/>
    <mergeCell ref="R14:U14"/>
    <mergeCell ref="N5:Q5"/>
    <mergeCell ref="R36:U36"/>
    <mergeCell ref="R37:U37"/>
    <mergeCell ref="B37:E37"/>
    <mergeCell ref="F37:I37"/>
    <mergeCell ref="J37:M37"/>
    <mergeCell ref="N37:Q37"/>
    <mergeCell ref="B35:E35"/>
    <mergeCell ref="F35:I35"/>
    <mergeCell ref="J35:M35"/>
    <mergeCell ref="N35:Q35"/>
    <mergeCell ref="B36:E36"/>
    <mergeCell ref="F36:I36"/>
    <mergeCell ref="J36:M36"/>
    <mergeCell ref="N36:Q36"/>
    <mergeCell ref="B41:E41"/>
    <mergeCell ref="F41:I41"/>
    <mergeCell ref="J41:M41"/>
    <mergeCell ref="B42:E42"/>
    <mergeCell ref="F42:I42"/>
    <mergeCell ref="B43:E43"/>
    <mergeCell ref="F43:I43"/>
    <mergeCell ref="J42:M42"/>
    <mergeCell ref="J43:M43"/>
    <mergeCell ref="B25:E25"/>
    <mergeCell ref="B26:E26"/>
    <mergeCell ref="B27:E27"/>
    <mergeCell ref="B28:E28"/>
    <mergeCell ref="R40:U48"/>
    <mergeCell ref="N46:Q46"/>
    <mergeCell ref="N40:Q40"/>
    <mergeCell ref="N44:Q44"/>
    <mergeCell ref="N41:Q41"/>
    <mergeCell ref="N43:Q43"/>
    <mergeCell ref="N42:Q42"/>
    <mergeCell ref="N45:Q45"/>
    <mergeCell ref="J44:M44"/>
    <mergeCell ref="J45:M45"/>
    <mergeCell ref="J46:M46"/>
    <mergeCell ref="B45:E45"/>
    <mergeCell ref="F45:I45"/>
    <mergeCell ref="B46:E46"/>
    <mergeCell ref="F46:I46"/>
    <mergeCell ref="B44:E44"/>
    <mergeCell ref="F44:I44"/>
    <mergeCell ref="B40:E40"/>
    <mergeCell ref="F40:I40"/>
    <mergeCell ref="J40:M40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topLeftCell="A13" zoomScale="75" zoomScaleNormal="75" workbookViewId="0">
      <selection activeCell="M22" sqref="M22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4" s="5" customFormat="1" ht="39">
      <c r="B1" s="450" t="s">
        <v>225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"/>
      <c r="AB1" s="6"/>
    </row>
    <row r="2" spans="2:34" s="5" customFormat="1" ht="9.75" customHeight="1">
      <c r="B2" s="451"/>
      <c r="C2" s="452"/>
      <c r="D2" s="452"/>
      <c r="E2" s="452"/>
      <c r="F2" s="452"/>
      <c r="G2" s="452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4" ht="31.5" customHeight="1" thickBot="1">
      <c r="B3" s="81" t="s">
        <v>41</v>
      </c>
      <c r="C3" s="10"/>
      <c r="D3" s="11"/>
      <c r="E3" s="11"/>
      <c r="F3" s="457" t="s">
        <v>85</v>
      </c>
      <c r="G3" s="457"/>
      <c r="H3" s="457"/>
      <c r="I3" s="457"/>
      <c r="J3" s="457"/>
      <c r="K3" s="457"/>
      <c r="L3" s="457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4" s="30" customFormat="1" ht="100.2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4" s="36" customFormat="1" ht="65.099999999999994" customHeight="1">
      <c r="B5" s="31"/>
      <c r="C5" s="453"/>
      <c r="D5" s="32"/>
      <c r="E5" s="32"/>
      <c r="F5" s="1" t="s">
        <v>16</v>
      </c>
      <c r="G5" s="32"/>
      <c r="H5" s="32"/>
      <c r="I5" s="1" t="s">
        <v>16</v>
      </c>
      <c r="J5" s="32"/>
      <c r="K5" s="32"/>
      <c r="L5" s="1" t="s">
        <v>16</v>
      </c>
      <c r="M5" s="32"/>
      <c r="N5" s="32"/>
      <c r="O5" s="1" t="s">
        <v>16</v>
      </c>
      <c r="P5" s="32"/>
      <c r="Q5" s="32"/>
      <c r="R5" s="1" t="s">
        <v>16</v>
      </c>
      <c r="S5" s="32"/>
      <c r="T5" s="32"/>
      <c r="U5" s="1" t="s">
        <v>16</v>
      </c>
      <c r="V5" s="454"/>
      <c r="W5" s="33"/>
      <c r="X5" s="34"/>
      <c r="Y5" s="35"/>
      <c r="Z5" s="16"/>
      <c r="AA5" s="16"/>
      <c r="AB5" s="17"/>
      <c r="AC5" s="16"/>
      <c r="AD5" s="16"/>
      <c r="AE5" s="16"/>
      <c r="AF5" s="16"/>
      <c r="AG5" s="78"/>
    </row>
    <row r="6" spans="2:34" ht="27.9" customHeight="1">
      <c r="B6" s="37"/>
      <c r="C6" s="453"/>
      <c r="D6" s="2"/>
      <c r="E6" s="2"/>
      <c r="F6" s="2"/>
      <c r="G6" s="187"/>
      <c r="H6" s="18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55"/>
      <c r="W6" s="90"/>
      <c r="X6" s="38"/>
      <c r="Y6" s="39"/>
      <c r="Z6" s="15"/>
      <c r="AA6" s="17"/>
      <c r="AC6" s="17"/>
      <c r="AD6" s="17"/>
      <c r="AE6" s="17"/>
      <c r="AF6" s="17"/>
      <c r="AG6" s="78"/>
    </row>
    <row r="7" spans="2:34" ht="27.9" customHeight="1">
      <c r="B7" s="37"/>
      <c r="C7" s="453"/>
      <c r="D7" s="2"/>
      <c r="E7" s="2"/>
      <c r="F7" s="2"/>
      <c r="G7" s="2"/>
      <c r="H7" s="2"/>
      <c r="I7" s="2"/>
      <c r="J7" s="2"/>
      <c r="K7" s="2"/>
      <c r="L7" s="2"/>
      <c r="M7" s="2"/>
      <c r="N7" s="85"/>
      <c r="O7" s="2"/>
      <c r="P7" s="2"/>
      <c r="Q7" s="2"/>
      <c r="R7" s="2"/>
      <c r="S7" s="2"/>
      <c r="T7" s="2"/>
      <c r="U7" s="2"/>
      <c r="V7" s="455"/>
      <c r="W7" s="40"/>
      <c r="X7" s="41"/>
      <c r="Y7" s="39"/>
      <c r="AA7" s="42"/>
      <c r="AC7" s="43"/>
      <c r="AD7" s="17"/>
      <c r="AE7" s="17"/>
      <c r="AF7" s="44"/>
      <c r="AG7" s="78"/>
    </row>
    <row r="8" spans="2:34" ht="27.9" customHeight="1">
      <c r="B8" s="37"/>
      <c r="C8" s="453"/>
      <c r="D8" s="45"/>
      <c r="E8" s="45"/>
      <c r="F8" s="2"/>
      <c r="G8" s="58"/>
      <c r="H8" s="132"/>
      <c r="I8" s="117"/>
      <c r="J8" s="144"/>
      <c r="K8" s="132"/>
      <c r="L8" s="117"/>
      <c r="M8" s="2"/>
      <c r="N8" s="2"/>
      <c r="O8" s="2"/>
      <c r="P8" s="2"/>
      <c r="Q8" s="85"/>
      <c r="R8" s="2"/>
      <c r="S8" s="2"/>
      <c r="T8" s="85"/>
      <c r="U8" s="2"/>
      <c r="V8" s="455"/>
      <c r="W8" s="88"/>
      <c r="X8" s="41"/>
      <c r="Y8" s="39"/>
      <c r="Z8" s="15"/>
      <c r="AC8" s="17"/>
      <c r="AD8" s="17"/>
      <c r="AE8" s="17"/>
      <c r="AF8" s="17"/>
      <c r="AG8" s="78"/>
      <c r="AH8"/>
    </row>
    <row r="9" spans="2:34" ht="27.9" customHeight="1">
      <c r="B9" s="449"/>
      <c r="C9" s="453"/>
      <c r="D9" s="45"/>
      <c r="E9" s="45"/>
      <c r="F9" s="2"/>
      <c r="H9" s="132"/>
      <c r="J9" s="2"/>
      <c r="K9" s="45"/>
      <c r="L9" s="2"/>
      <c r="M9" s="2"/>
      <c r="N9" s="2"/>
      <c r="O9" s="2"/>
      <c r="P9" s="2"/>
      <c r="Q9" s="45"/>
      <c r="R9" s="2"/>
      <c r="S9" s="2"/>
      <c r="T9" s="2"/>
      <c r="U9" s="2"/>
      <c r="V9" s="455"/>
      <c r="W9" s="40"/>
      <c r="X9" s="41"/>
      <c r="Y9" s="39"/>
      <c r="AC9" s="17"/>
      <c r="AD9" s="17"/>
      <c r="AE9" s="17"/>
      <c r="AF9" s="17"/>
      <c r="AG9" s="76"/>
      <c r="AH9"/>
    </row>
    <row r="10" spans="2:34" ht="27.9" customHeight="1">
      <c r="B10" s="449"/>
      <c r="C10" s="453"/>
      <c r="D10" s="45"/>
      <c r="E10" s="45"/>
      <c r="F10" s="2"/>
      <c r="G10" s="2"/>
      <c r="H10" s="45"/>
      <c r="I10" s="2"/>
      <c r="J10" s="2"/>
      <c r="K10" s="45"/>
      <c r="L10" s="2"/>
      <c r="M10" s="2"/>
      <c r="N10" s="85"/>
      <c r="O10" s="2"/>
      <c r="P10" s="2"/>
      <c r="Q10" s="45"/>
      <c r="R10" s="2"/>
      <c r="S10" s="2"/>
      <c r="T10" s="45"/>
      <c r="U10" s="2"/>
      <c r="V10" s="455"/>
      <c r="W10" s="88"/>
      <c r="X10" s="80"/>
      <c r="Y10" s="46"/>
      <c r="Z10" s="15"/>
      <c r="AG10" s="90"/>
    </row>
    <row r="11" spans="2:34" ht="27.9" customHeight="1">
      <c r="B11" s="47"/>
      <c r="C11" s="48"/>
      <c r="D11" s="45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2"/>
      <c r="U11" s="2"/>
      <c r="V11" s="455"/>
      <c r="W11" s="40"/>
      <c r="X11" s="49"/>
      <c r="Y11" s="39"/>
      <c r="AG11" s="76"/>
    </row>
    <row r="12" spans="2:34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56"/>
      <c r="W12" s="89"/>
      <c r="X12" s="54"/>
      <c r="Y12" s="55"/>
      <c r="Z12" s="15"/>
      <c r="AC12" s="52"/>
      <c r="AD12" s="52"/>
      <c r="AE12" s="52"/>
      <c r="AG12" s="91"/>
    </row>
    <row r="13" spans="2:34" s="36" customFormat="1" ht="27.9" customHeight="1">
      <c r="B13" s="31"/>
      <c r="C13" s="453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454"/>
      <c r="W13" s="33"/>
      <c r="X13" s="34"/>
      <c r="Y13" s="35"/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4" ht="27.9" customHeight="1">
      <c r="B14" s="37"/>
      <c r="C14" s="453"/>
      <c r="D14" s="2"/>
      <c r="E14" s="2"/>
      <c r="F14" s="2"/>
      <c r="G14" s="2"/>
      <c r="H14" s="2"/>
      <c r="I14" s="2"/>
      <c r="J14" s="460"/>
      <c r="K14" s="461"/>
      <c r="L14" s="2"/>
      <c r="M14" s="2"/>
      <c r="N14" s="2"/>
      <c r="O14" s="2"/>
      <c r="P14" s="2"/>
      <c r="Q14" s="2"/>
      <c r="R14" s="2"/>
      <c r="S14" s="2"/>
      <c r="T14" s="2"/>
      <c r="U14" s="2"/>
      <c r="V14" s="455"/>
      <c r="W14" s="90"/>
      <c r="X14" s="38"/>
      <c r="Y14" s="39"/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4" ht="27.9" customHeight="1">
      <c r="B15" s="37"/>
      <c r="C15" s="453"/>
      <c r="D15" s="2"/>
      <c r="E15" s="2"/>
      <c r="F15" s="2"/>
      <c r="G15" s="2"/>
      <c r="H15" s="2"/>
      <c r="I15" s="2"/>
      <c r="J15" s="2"/>
      <c r="K15" s="2"/>
      <c r="L15" s="2"/>
      <c r="M15" s="458"/>
      <c r="N15" s="459"/>
      <c r="O15" s="2"/>
      <c r="P15" s="2"/>
      <c r="Q15" s="2"/>
      <c r="R15" s="2"/>
      <c r="S15" s="2"/>
      <c r="T15" s="2"/>
      <c r="U15" s="2"/>
      <c r="V15" s="455"/>
      <c r="W15" s="40"/>
      <c r="X15" s="41"/>
      <c r="Y15" s="39"/>
      <c r="AA15" s="42" t="s">
        <v>26</v>
      </c>
      <c r="AB15" s="17">
        <v>2.1</v>
      </c>
      <c r="AC15" s="43">
        <f>AB15*7</f>
        <v>14.700000000000001</v>
      </c>
      <c r="AD15" s="17">
        <f>AB15*5</f>
        <v>10.5</v>
      </c>
      <c r="AE15" s="17" t="s">
        <v>27</v>
      </c>
      <c r="AF15" s="44">
        <f>AC15*4+AD15*9</f>
        <v>153.30000000000001</v>
      </c>
      <c r="AG15" s="76"/>
    </row>
    <row r="16" spans="2:34" ht="27.9" customHeight="1">
      <c r="B16" s="37"/>
      <c r="C16" s="453"/>
      <c r="D16" s="45"/>
      <c r="E16" s="45"/>
      <c r="F16" s="2"/>
      <c r="G16" s="58"/>
      <c r="H16" s="132"/>
      <c r="I16" s="117"/>
      <c r="J16" s="109"/>
      <c r="K16" s="2"/>
      <c r="L16" s="2"/>
      <c r="M16" s="2"/>
      <c r="N16" s="2"/>
      <c r="O16" s="2"/>
      <c r="P16" s="2"/>
      <c r="Q16" s="85"/>
      <c r="R16" s="2"/>
      <c r="S16" s="2"/>
      <c r="T16" s="85"/>
      <c r="U16" s="2"/>
      <c r="V16" s="455"/>
      <c r="W16" s="88"/>
      <c r="X16" s="41"/>
      <c r="Y16" s="39"/>
      <c r="Z16" s="15"/>
      <c r="AA16" s="16" t="s">
        <v>29</v>
      </c>
      <c r="AB16" s="17">
        <v>1.8</v>
      </c>
      <c r="AC16" s="17">
        <f>AB16*1</f>
        <v>1.8</v>
      </c>
      <c r="AD16" s="17" t="s">
        <v>27</v>
      </c>
      <c r="AE16" s="17">
        <f>AB16*5</f>
        <v>9</v>
      </c>
      <c r="AF16" s="17">
        <f>AC16*4+AE16*4</f>
        <v>43.2</v>
      </c>
      <c r="AG16" s="90"/>
    </row>
    <row r="17" spans="2:33" ht="27.9" customHeight="1">
      <c r="B17" s="449"/>
      <c r="C17" s="453"/>
      <c r="D17" s="45"/>
      <c r="E17" s="45"/>
      <c r="F17" s="2"/>
      <c r="H17" s="132"/>
      <c r="J17" s="2"/>
      <c r="K17" s="2"/>
      <c r="L17" s="2"/>
      <c r="M17" s="2"/>
      <c r="N17" s="2"/>
      <c r="O17" s="2"/>
      <c r="P17" s="2"/>
      <c r="Q17" s="45"/>
      <c r="R17" s="2"/>
      <c r="S17" s="2"/>
      <c r="T17" s="2"/>
      <c r="U17" s="2"/>
      <c r="V17" s="455"/>
      <c r="W17" s="40"/>
      <c r="X17" s="41"/>
      <c r="Y17" s="39"/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>
      <c r="B18" s="449"/>
      <c r="C18" s="453"/>
      <c r="D18" s="45"/>
      <c r="E18" s="45"/>
      <c r="F18" s="2"/>
      <c r="G18" s="2"/>
      <c r="H18" s="45"/>
      <c r="I18" s="2"/>
      <c r="J18" s="2"/>
      <c r="K18" s="45"/>
      <c r="L18" s="2"/>
      <c r="M18" s="2"/>
      <c r="N18" s="85"/>
      <c r="O18" s="2"/>
      <c r="P18" s="2"/>
      <c r="Q18" s="45"/>
      <c r="R18" s="2"/>
      <c r="S18" s="2"/>
      <c r="T18" s="45"/>
      <c r="U18" s="2"/>
      <c r="V18" s="455"/>
      <c r="W18" s="88"/>
      <c r="X18" s="80"/>
      <c r="Y18" s="46"/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>
      <c r="B19" s="47"/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2"/>
      <c r="U19" s="2"/>
      <c r="V19" s="455"/>
      <c r="W19" s="40"/>
      <c r="X19" s="49"/>
      <c r="Y19" s="39"/>
      <c r="AC19" s="16">
        <f>SUM(AC14:AC18)</f>
        <v>28.900000000000002</v>
      </c>
      <c r="AD19" s="16">
        <f>SUM(AD14:AD18)</f>
        <v>23</v>
      </c>
      <c r="AE19" s="16">
        <f>SUM(AE14:AE18)</f>
        <v>117</v>
      </c>
      <c r="AF19" s="16">
        <f>AC19*4+AD19*9+AE19*4</f>
        <v>790.6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56"/>
      <c r="W20" s="89"/>
      <c r="X20" s="54"/>
      <c r="Y20" s="55"/>
      <c r="Z20" s="15"/>
      <c r="AC20" s="52">
        <f>AC19*4/AF19</f>
        <v>0.14621806223121681</v>
      </c>
      <c r="AD20" s="52">
        <f>AD19*9/AF19</f>
        <v>0.26182646091576017</v>
      </c>
      <c r="AE20" s="52">
        <f>AE19*4/AF19</f>
        <v>0.59195547685302297</v>
      </c>
      <c r="AG20" s="91"/>
    </row>
    <row r="21" spans="2:33" s="36" customFormat="1" ht="27.9" customHeight="1">
      <c r="B21" s="31">
        <v>4</v>
      </c>
      <c r="C21" s="453"/>
      <c r="D21" s="32" t="str">
        <f>'115.4月菜單'!J5</f>
        <v>香Q米飯</v>
      </c>
      <c r="E21" s="32" t="s">
        <v>15</v>
      </c>
      <c r="F21" s="32"/>
      <c r="G21" s="32" t="str">
        <f>'115.4月菜單'!J6</f>
        <v>里肌肉排</v>
      </c>
      <c r="H21" s="32" t="s">
        <v>126</v>
      </c>
      <c r="I21" s="32"/>
      <c r="J21" s="32" t="str">
        <f>'115.4月菜單'!J7</f>
        <v>油蔥肉燥豆干(豆)</v>
      </c>
      <c r="K21" s="32" t="s">
        <v>17</v>
      </c>
      <c r="L21" s="32"/>
      <c r="M21" s="32" t="str">
        <f>'115.4月菜單'!J8</f>
        <v>豆芽菜拌雞絲</v>
      </c>
      <c r="N21" s="32" t="s">
        <v>119</v>
      </c>
      <c r="O21" s="32"/>
      <c r="P21" s="32" t="str">
        <f>'115.4月菜單'!J9</f>
        <v>季節蔬菜</v>
      </c>
      <c r="Q21" s="32" t="s">
        <v>18</v>
      </c>
      <c r="R21" s="32"/>
      <c r="S21" s="32" t="str">
        <f>'115.4月菜單'!J10</f>
        <v>紫菜蛋花湯</v>
      </c>
      <c r="T21" s="32" t="s">
        <v>17</v>
      </c>
      <c r="U21" s="32"/>
      <c r="V21" s="454"/>
      <c r="W21" s="33" t="s">
        <v>42</v>
      </c>
      <c r="X21" s="34" t="s">
        <v>19</v>
      </c>
      <c r="Y21" s="35">
        <v>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>
      <c r="B22" s="37" t="s">
        <v>8</v>
      </c>
      <c r="C22" s="453"/>
      <c r="D22" s="2" t="s">
        <v>54</v>
      </c>
      <c r="E22" s="2"/>
      <c r="F22" s="2">
        <v>120</v>
      </c>
      <c r="G22" s="187" t="s">
        <v>125</v>
      </c>
      <c r="H22" s="2"/>
      <c r="I22" s="2">
        <v>40</v>
      </c>
      <c r="J22" s="2" t="s">
        <v>72</v>
      </c>
      <c r="K22" s="2"/>
      <c r="L22" s="2">
        <v>20</v>
      </c>
      <c r="M22" s="2" t="s">
        <v>273</v>
      </c>
      <c r="N22" s="2"/>
      <c r="O22" s="2">
        <v>50</v>
      </c>
      <c r="P22" s="2" t="s">
        <v>56</v>
      </c>
      <c r="Q22" s="2"/>
      <c r="R22" s="2">
        <v>120</v>
      </c>
      <c r="S22" s="2" t="s">
        <v>87</v>
      </c>
      <c r="T22" s="2"/>
      <c r="U22" s="2">
        <v>1</v>
      </c>
      <c r="V22" s="455"/>
      <c r="W22" s="90">
        <f>Y21*15+Y22*0+Y23*5+Y24*0+Y25*15+Y26*12+15</f>
        <v>113.5</v>
      </c>
      <c r="X22" s="38" t="s">
        <v>116</v>
      </c>
      <c r="Y22" s="39">
        <v>2.8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>
      <c r="B23" s="37">
        <v>1</v>
      </c>
      <c r="C23" s="453"/>
      <c r="D23" s="2"/>
      <c r="E23" s="2"/>
      <c r="F23" s="2"/>
      <c r="G23" s="2"/>
      <c r="H23" s="2"/>
      <c r="I23" s="2"/>
      <c r="J23" s="190" t="s">
        <v>112</v>
      </c>
      <c r="K23" s="2" t="s">
        <v>84</v>
      </c>
      <c r="L23" s="2">
        <v>20</v>
      </c>
      <c r="M23" s="2" t="s">
        <v>274</v>
      </c>
      <c r="N23" s="2"/>
      <c r="O23" s="2">
        <v>5</v>
      </c>
      <c r="P23" s="2"/>
      <c r="Q23" s="2"/>
      <c r="R23" s="2"/>
      <c r="S23" s="2" t="s">
        <v>99</v>
      </c>
      <c r="T23" s="2"/>
      <c r="U23" s="2">
        <v>1</v>
      </c>
      <c r="V23" s="455"/>
      <c r="W23" s="40" t="s">
        <v>44</v>
      </c>
      <c r="X23" s="41" t="s">
        <v>25</v>
      </c>
      <c r="Y23" s="39">
        <v>1.7</v>
      </c>
      <c r="AA23" s="59" t="s">
        <v>26</v>
      </c>
      <c r="AB23" s="57">
        <v>2.2000000000000002</v>
      </c>
      <c r="AC23" s="60">
        <f>AB23*7</f>
        <v>15.400000000000002</v>
      </c>
      <c r="AD23" s="57">
        <f>AB23*5</f>
        <v>11</v>
      </c>
      <c r="AE23" s="57" t="s">
        <v>27</v>
      </c>
      <c r="AF23" s="61">
        <f>AC23*4+AD23*9</f>
        <v>160.60000000000002</v>
      </c>
      <c r="AG23" s="76"/>
    </row>
    <row r="24" spans="2:33" s="58" customFormat="1" ht="27.9" customHeight="1">
      <c r="B24" s="37" t="s">
        <v>10</v>
      </c>
      <c r="C24" s="453"/>
      <c r="D24" s="2"/>
      <c r="E24" s="45"/>
      <c r="F24" s="2"/>
      <c r="H24" s="132"/>
      <c r="I24" s="117"/>
      <c r="J24" s="144" t="s">
        <v>107</v>
      </c>
      <c r="K24" s="132"/>
      <c r="L24" s="117">
        <v>1</v>
      </c>
      <c r="M24" s="144" t="s">
        <v>86</v>
      </c>
      <c r="N24" s="132"/>
      <c r="O24" s="117">
        <v>1</v>
      </c>
      <c r="P24" s="2"/>
      <c r="Q24" s="85"/>
      <c r="R24" s="2"/>
      <c r="S24" s="2" t="s">
        <v>70</v>
      </c>
      <c r="T24" s="2"/>
      <c r="U24" s="2">
        <v>10</v>
      </c>
      <c r="V24" s="455"/>
      <c r="W24" s="88">
        <f>Y21*0+Y22*5+Y23*0+Y24*5+Y25*0+Y26*4</f>
        <v>29</v>
      </c>
      <c r="X24" s="41" t="s">
        <v>28</v>
      </c>
      <c r="Y24" s="39">
        <v>3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>
      <c r="B25" s="449" t="s">
        <v>37</v>
      </c>
      <c r="C25" s="453"/>
      <c r="D25" s="2"/>
      <c r="E25" s="45"/>
      <c r="F25" s="2"/>
      <c r="G25" s="119"/>
      <c r="H25" s="132"/>
      <c r="I25" s="136"/>
      <c r="J25" s="214"/>
      <c r="K25" s="2"/>
      <c r="L25" s="2"/>
      <c r="M25" s="2"/>
      <c r="N25" s="2"/>
      <c r="O25" s="2"/>
      <c r="P25" s="2"/>
      <c r="Q25" s="45"/>
      <c r="R25" s="2"/>
      <c r="S25" s="2"/>
      <c r="T25" s="2"/>
      <c r="U25" s="2"/>
      <c r="V25" s="455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>
      <c r="B26" s="449"/>
      <c r="C26" s="453"/>
      <c r="D26" s="45"/>
      <c r="E26" s="45"/>
      <c r="F26" s="2"/>
      <c r="G26" s="2"/>
      <c r="H26" s="45"/>
      <c r="I26" s="2"/>
      <c r="J26" s="2"/>
      <c r="K26" s="45"/>
      <c r="L26" s="2"/>
      <c r="M26" s="2"/>
      <c r="N26" s="85"/>
      <c r="O26" s="2"/>
      <c r="P26" s="2"/>
      <c r="Q26" s="45"/>
      <c r="R26" s="2"/>
      <c r="S26" s="2"/>
      <c r="T26" s="45"/>
      <c r="U26" s="2"/>
      <c r="V26" s="455"/>
      <c r="W26" s="88">
        <f>Y21*2+Y22*7+Y23*1+Y24*0+Y25*0+Y26*8</f>
        <v>33.299999999999997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>
      <c r="B27" s="64" t="s">
        <v>34</v>
      </c>
      <c r="C27" s="65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2"/>
      <c r="U27" s="2"/>
      <c r="V27" s="455"/>
      <c r="W27" s="40" t="s">
        <v>12</v>
      </c>
      <c r="X27" s="49"/>
      <c r="Y27" s="39"/>
      <c r="AA27" s="62"/>
      <c r="AB27" s="57"/>
      <c r="AC27" s="62">
        <f>SUM(AC22:AC26)</f>
        <v>29.400000000000006</v>
      </c>
      <c r="AD27" s="62">
        <f>SUM(AD22:AD26)</f>
        <v>23.5</v>
      </c>
      <c r="AE27" s="62">
        <f>SUM(AE22:AE26)</f>
        <v>101</v>
      </c>
      <c r="AF27" s="62">
        <f>AC27*4+AD27*9+AE27*4</f>
        <v>733.1</v>
      </c>
      <c r="AG27" s="76"/>
    </row>
    <row r="28" spans="2:33" s="58" customFormat="1" ht="27.9" customHeight="1" thickBot="1">
      <c r="B28" s="66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56"/>
      <c r="W28" s="89">
        <f>W22*4+W26*4+W24*9</f>
        <v>848.2</v>
      </c>
      <c r="X28" s="54"/>
      <c r="Y28" s="55"/>
      <c r="Z28" s="56"/>
      <c r="AB28" s="68"/>
      <c r="AC28" s="69">
        <f>AC27*4/AF27</f>
        <v>0.16041467739735374</v>
      </c>
      <c r="AD28" s="69">
        <f>AD27*9/AF27</f>
        <v>0.28850088664575091</v>
      </c>
      <c r="AE28" s="69">
        <f>AE27*4/AF27</f>
        <v>0.55108443595689538</v>
      </c>
      <c r="AG28" s="91"/>
    </row>
    <row r="29" spans="2:33" s="36" customFormat="1" ht="27.9" customHeight="1">
      <c r="B29" s="31">
        <v>4</v>
      </c>
      <c r="C29" s="453"/>
      <c r="D29" s="32" t="str">
        <f>'115.4月菜單'!N5</f>
        <v>香Q米飯</v>
      </c>
      <c r="E29" s="32" t="s">
        <v>15</v>
      </c>
      <c r="F29" s="32"/>
      <c r="G29" s="32" t="str">
        <f>'115.4月菜單'!N6</f>
        <v>雞米花(炸)</v>
      </c>
      <c r="H29" s="32" t="s">
        <v>88</v>
      </c>
      <c r="I29" s="32"/>
      <c r="J29" s="32" t="str">
        <f>'115.4月菜單'!N7</f>
        <v>菜脯蛋(醃)</v>
      </c>
      <c r="K29" s="32" t="s">
        <v>165</v>
      </c>
      <c r="L29" s="32"/>
      <c r="M29" s="32" t="str">
        <f>'115.4月菜單'!N8</f>
        <v>酢醬高麗菜</v>
      </c>
      <c r="N29" s="32" t="s">
        <v>17</v>
      </c>
      <c r="O29" s="32"/>
      <c r="P29" s="32" t="str">
        <f>'115.4月菜單'!N9</f>
        <v>季節蔬菜</v>
      </c>
      <c r="Q29" s="32" t="s">
        <v>18</v>
      </c>
      <c r="R29" s="32"/>
      <c r="S29" s="32" t="str">
        <f>'115.4月菜單'!N10</f>
        <v>味噌豆腐湯(豆)/水果</v>
      </c>
      <c r="T29" s="32" t="s">
        <v>17</v>
      </c>
      <c r="U29" s="32"/>
      <c r="V29" s="454" t="s">
        <v>33</v>
      </c>
      <c r="W29" s="33" t="s">
        <v>42</v>
      </c>
      <c r="X29" s="34" t="s">
        <v>19</v>
      </c>
      <c r="Y29" s="35">
        <v>6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160</v>
      </c>
      <c r="C30" s="453"/>
      <c r="D30" s="2" t="s">
        <v>54</v>
      </c>
      <c r="E30" s="2"/>
      <c r="F30" s="2">
        <v>120</v>
      </c>
      <c r="G30" s="2" t="s">
        <v>214</v>
      </c>
      <c r="H30" s="87"/>
      <c r="I30" s="2">
        <v>60</v>
      </c>
      <c r="J30" s="2" t="s">
        <v>70</v>
      </c>
      <c r="K30" s="2"/>
      <c r="L30" s="2">
        <v>50</v>
      </c>
      <c r="M30" s="2" t="s">
        <v>92</v>
      </c>
      <c r="N30" s="2"/>
      <c r="O30" s="2">
        <v>60</v>
      </c>
      <c r="P30" s="2" t="s">
        <v>56</v>
      </c>
      <c r="Q30" s="2"/>
      <c r="R30" s="2">
        <v>120</v>
      </c>
      <c r="S30" s="109" t="s">
        <v>102</v>
      </c>
      <c r="T30" s="109"/>
      <c r="U30" s="109">
        <v>1</v>
      </c>
      <c r="V30" s="455"/>
      <c r="W30" s="90">
        <f>Y29*15+Y30*0+Y31*5+Y32*0+Y33*15+Y34*12</f>
        <v>115</v>
      </c>
      <c r="X30" s="38" t="s">
        <v>116</v>
      </c>
      <c r="Y30" s="39">
        <v>2.7</v>
      </c>
      <c r="Z30" s="15"/>
      <c r="AA30" s="17" t="s">
        <v>24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90"/>
    </row>
    <row r="31" spans="2:33" ht="27.9" customHeight="1">
      <c r="B31" s="37">
        <v>2</v>
      </c>
      <c r="C31" s="453"/>
      <c r="D31" s="2"/>
      <c r="E31" s="2"/>
      <c r="F31" s="2"/>
      <c r="G31" s="458"/>
      <c r="H31" s="459"/>
      <c r="I31" s="2"/>
      <c r="J31" s="2" t="s">
        <v>203</v>
      </c>
      <c r="K31" s="2" t="s">
        <v>94</v>
      </c>
      <c r="L31" s="2">
        <v>20</v>
      </c>
      <c r="M31" s="2" t="s">
        <v>86</v>
      </c>
      <c r="N31" s="2"/>
      <c r="O31" s="2">
        <v>1</v>
      </c>
      <c r="P31" s="2"/>
      <c r="Q31" s="2"/>
      <c r="R31" s="2"/>
      <c r="S31" s="109" t="s">
        <v>91</v>
      </c>
      <c r="T31" s="109" t="s">
        <v>84</v>
      </c>
      <c r="U31" s="109">
        <v>30</v>
      </c>
      <c r="V31" s="455"/>
      <c r="W31" s="40" t="s">
        <v>44</v>
      </c>
      <c r="X31" s="41" t="s">
        <v>25</v>
      </c>
      <c r="Y31" s="39">
        <v>2</v>
      </c>
      <c r="AA31" s="42" t="s">
        <v>26</v>
      </c>
      <c r="AB31" s="17">
        <v>2.1</v>
      </c>
      <c r="AC31" s="43">
        <f>AB31*7</f>
        <v>14.700000000000001</v>
      </c>
      <c r="AD31" s="17">
        <f>AB31*5</f>
        <v>10.5</v>
      </c>
      <c r="AE31" s="17" t="s">
        <v>27</v>
      </c>
      <c r="AF31" s="44">
        <f>AC31*4+AD31*9</f>
        <v>153.30000000000001</v>
      </c>
      <c r="AG31" s="76"/>
    </row>
    <row r="32" spans="2:33" ht="27.9" customHeight="1">
      <c r="B32" s="37" t="s">
        <v>10</v>
      </c>
      <c r="C32" s="453"/>
      <c r="D32" s="45"/>
      <c r="E32" s="45"/>
      <c r="F32" s="2"/>
      <c r="G32" s="2"/>
      <c r="H32" s="215"/>
      <c r="I32" s="2"/>
      <c r="J32" s="144"/>
      <c r="K32" s="132"/>
      <c r="L32" s="117"/>
      <c r="M32" s="2" t="s">
        <v>72</v>
      </c>
      <c r="N32" s="2"/>
      <c r="O32" s="2">
        <v>3</v>
      </c>
      <c r="P32" s="2"/>
      <c r="Q32" s="85"/>
      <c r="R32" s="2"/>
      <c r="S32" s="109" t="s">
        <v>87</v>
      </c>
      <c r="T32" s="109"/>
      <c r="U32" s="109">
        <v>1</v>
      </c>
      <c r="V32" s="455"/>
      <c r="W32" s="88">
        <f>Y29*0+Y30*5+Y31*0+Y32*5+Y33*0+Y34*4</f>
        <v>28.5</v>
      </c>
      <c r="X32" s="41" t="s">
        <v>28</v>
      </c>
      <c r="Y32" s="39">
        <v>3</v>
      </c>
      <c r="Z32" s="15"/>
      <c r="AA32" s="16" t="s">
        <v>29</v>
      </c>
      <c r="AB32" s="17">
        <v>1.5</v>
      </c>
      <c r="AC32" s="17">
        <f>AB32*1</f>
        <v>1.5</v>
      </c>
      <c r="AD32" s="17" t="s">
        <v>27</v>
      </c>
      <c r="AE32" s="17">
        <f>AB32*5</f>
        <v>7.5</v>
      </c>
      <c r="AF32" s="17">
        <f>AC32*4+AE32*4</f>
        <v>36</v>
      </c>
      <c r="AG32" s="90"/>
    </row>
    <row r="33" spans="2:33" ht="27.9" customHeight="1">
      <c r="B33" s="449" t="s">
        <v>38</v>
      </c>
      <c r="C33" s="453"/>
      <c r="D33" s="45"/>
      <c r="E33" s="45"/>
      <c r="F33" s="2"/>
      <c r="G33" s="2"/>
      <c r="H33" s="132"/>
      <c r="I33" s="136"/>
      <c r="J33" s="2"/>
      <c r="K33" s="45"/>
      <c r="L33" s="2"/>
      <c r="M33" s="2" t="s">
        <v>107</v>
      </c>
      <c r="N33" s="2"/>
      <c r="O33" s="2">
        <v>1</v>
      </c>
      <c r="P33" s="2"/>
      <c r="Q33" s="45"/>
      <c r="R33" s="2"/>
      <c r="S33" s="2"/>
      <c r="T33" s="2"/>
      <c r="U33" s="2"/>
      <c r="V33" s="455"/>
      <c r="W33" s="40" t="s">
        <v>45</v>
      </c>
      <c r="X33" s="41" t="s">
        <v>31</v>
      </c>
      <c r="Y33" s="39">
        <v>1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>
      <c r="B34" s="449"/>
      <c r="C34" s="453"/>
      <c r="D34" s="176"/>
      <c r="E34" s="45"/>
      <c r="F34" s="2"/>
      <c r="G34" s="2"/>
      <c r="H34" s="45"/>
      <c r="I34" s="2"/>
      <c r="J34" s="2"/>
      <c r="K34" s="45"/>
      <c r="L34" s="2"/>
      <c r="M34" s="2"/>
      <c r="N34" s="85"/>
      <c r="O34" s="2"/>
      <c r="P34" s="2"/>
      <c r="Q34" s="45"/>
      <c r="R34" s="2"/>
      <c r="S34" s="2"/>
      <c r="T34" s="45"/>
      <c r="U34" s="2"/>
      <c r="V34" s="455"/>
      <c r="W34" s="88">
        <f>Y29*2+Y30*7+Y31*1+Y32*0+Y33*0+Y34*8</f>
        <v>32.900000000000006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455"/>
      <c r="W35" s="40" t="s">
        <v>12</v>
      </c>
      <c r="X35" s="49"/>
      <c r="Y35" s="39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56"/>
      <c r="W36" s="89">
        <f>W30*4+W34*4+W32*9</f>
        <v>848.1</v>
      </c>
      <c r="X36" s="54"/>
      <c r="Y36" s="55"/>
      <c r="Z36" s="15"/>
      <c r="AC36" s="52">
        <f>AC35*4/AF35</f>
        <v>0.14603012509573654</v>
      </c>
      <c r="AD36" s="52">
        <f>AD35*9/AF35</f>
        <v>0.26423283124840441</v>
      </c>
      <c r="AE36" s="52">
        <f>AE35*4/AF35</f>
        <v>0.58973704365585911</v>
      </c>
      <c r="AG36" s="91"/>
    </row>
    <row r="37" spans="2:33" s="36" customFormat="1" ht="27.9" customHeight="1">
      <c r="B37" s="31">
        <v>4</v>
      </c>
      <c r="C37" s="453"/>
      <c r="D37" s="32" t="str">
        <f>'115.4月菜單'!R5</f>
        <v>兒童節假期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454"/>
      <c r="W37" s="33" t="s">
        <v>42</v>
      </c>
      <c r="X37" s="34" t="s">
        <v>19</v>
      </c>
      <c r="Y37" s="35">
        <v>0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>
      <c r="B38" s="37" t="s">
        <v>8</v>
      </c>
      <c r="C38" s="453"/>
      <c r="D38" s="2"/>
      <c r="E38" s="2"/>
      <c r="F38" s="2"/>
      <c r="G38" s="160"/>
      <c r="H38" s="16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55"/>
      <c r="W38" s="90">
        <v>0</v>
      </c>
      <c r="X38" s="38" t="s">
        <v>116</v>
      </c>
      <c r="Y38" s="39">
        <v>0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>
      <c r="B39" s="37">
        <v>3</v>
      </c>
      <c r="C39" s="45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55"/>
      <c r="W39" s="40" t="s">
        <v>44</v>
      </c>
      <c r="X39" s="41" t="s">
        <v>25</v>
      </c>
      <c r="Y39" s="39">
        <v>0</v>
      </c>
      <c r="AA39" s="42" t="s">
        <v>26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27</v>
      </c>
      <c r="AF39" s="44">
        <f>AC39*4+AD39*9</f>
        <v>160.60000000000002</v>
      </c>
    </row>
    <row r="40" spans="2:33" ht="27.9" customHeight="1">
      <c r="B40" s="37" t="s">
        <v>10</v>
      </c>
      <c r="C40" s="453"/>
      <c r="D40" s="2"/>
      <c r="E40" s="2"/>
      <c r="F40" s="2"/>
      <c r="G40" s="2"/>
      <c r="H40" s="45"/>
      <c r="I40" s="2"/>
      <c r="J40" s="2"/>
      <c r="K40" s="45"/>
      <c r="L40" s="2"/>
      <c r="M40" s="2"/>
      <c r="N40" s="2"/>
      <c r="O40" s="2"/>
      <c r="P40" s="2"/>
      <c r="Q40" s="2"/>
      <c r="R40" s="2"/>
      <c r="S40" s="2"/>
      <c r="T40" s="85"/>
      <c r="U40" s="2"/>
      <c r="V40" s="455"/>
      <c r="W40" s="88">
        <f>Y37*0+Y38*5+Y39*0+Y40*5+Y41*0+Y42*4</f>
        <v>0</v>
      </c>
      <c r="X40" s="41" t="s">
        <v>28</v>
      </c>
      <c r="Y40" s="39">
        <v>0</v>
      </c>
      <c r="Z40" s="15"/>
      <c r="AA40" s="16" t="s">
        <v>29</v>
      </c>
      <c r="AB40" s="17">
        <v>1.7</v>
      </c>
      <c r="AC40" s="17">
        <f>AB40*1</f>
        <v>1.7</v>
      </c>
      <c r="AD40" s="17" t="s">
        <v>27</v>
      </c>
      <c r="AE40" s="17">
        <f>AB40*5</f>
        <v>8.5</v>
      </c>
      <c r="AF40" s="17">
        <f>AC40*4+AE40*4</f>
        <v>40.799999999999997</v>
      </c>
    </row>
    <row r="41" spans="2:33" ht="27.9" customHeight="1">
      <c r="B41" s="449" t="s">
        <v>30</v>
      </c>
      <c r="C41" s="453"/>
      <c r="D41" s="2"/>
      <c r="E41" s="2"/>
      <c r="F41" s="2"/>
      <c r="G41" s="2"/>
      <c r="H41" s="45"/>
      <c r="I41" s="2"/>
      <c r="J41" s="2"/>
      <c r="K41" s="45"/>
      <c r="L41" s="2"/>
      <c r="M41" s="2"/>
      <c r="N41" s="2"/>
      <c r="O41" s="2"/>
      <c r="P41" s="2"/>
      <c r="Q41" s="2"/>
      <c r="R41" s="2"/>
      <c r="S41" s="2"/>
      <c r="T41" s="85"/>
      <c r="U41" s="2"/>
      <c r="V41" s="455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>
      <c r="B42" s="449"/>
      <c r="C42" s="453"/>
      <c r="D42" s="45"/>
      <c r="E42" s="45"/>
      <c r="F42" s="2"/>
      <c r="G42" s="2"/>
      <c r="H42" s="45"/>
      <c r="I42" s="2"/>
      <c r="J42" s="2"/>
      <c r="K42" s="2"/>
      <c r="L42" s="2"/>
      <c r="M42" s="2"/>
      <c r="N42" s="85"/>
      <c r="O42" s="2"/>
      <c r="P42" s="2"/>
      <c r="Q42" s="45"/>
      <c r="R42" s="2"/>
      <c r="S42" s="2"/>
      <c r="T42" s="45"/>
      <c r="U42" s="2"/>
      <c r="V42" s="455"/>
      <c r="W42" s="88">
        <f>Y37*2+Y38*7+Y39*1+Y40*0+Y41*0+Y42*8</f>
        <v>0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3" ht="27.9" customHeight="1">
      <c r="B43" s="47" t="s">
        <v>34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55"/>
      <c r="W43" s="40" t="s">
        <v>12</v>
      </c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6"/>
    </row>
    <row r="44" spans="2:33" ht="27.9" customHeight="1" thickBot="1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56"/>
      <c r="W44" s="89">
        <f>W38*4+W42*4+W40*9</f>
        <v>0</v>
      </c>
      <c r="X44" s="54"/>
      <c r="Y44" s="55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1"/>
    </row>
    <row r="45" spans="2:33" s="62" customFormat="1" ht="21.75" customHeight="1">
      <c r="B45" s="17"/>
      <c r="C45" s="16"/>
      <c r="D45" s="16"/>
      <c r="E45" s="73"/>
      <c r="F45" s="16"/>
      <c r="G45" s="16"/>
      <c r="H45" s="73"/>
      <c r="I45" s="16"/>
      <c r="J45" s="463"/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  <c r="V45" s="463"/>
      <c r="W45" s="463"/>
      <c r="X45" s="463"/>
      <c r="Y45" s="463"/>
      <c r="Z45" s="74"/>
      <c r="AB45" s="57"/>
    </row>
    <row r="46" spans="2:33">
      <c r="B46" s="57"/>
      <c r="C46" s="62"/>
      <c r="D46" s="462"/>
      <c r="E46" s="462"/>
      <c r="F46" s="462"/>
      <c r="G46" s="462"/>
      <c r="H46" s="75"/>
      <c r="K46" s="75"/>
      <c r="N46" s="75"/>
      <c r="Q46" s="75"/>
      <c r="T46" s="75"/>
    </row>
  </sheetData>
  <mergeCells count="23">
    <mergeCell ref="D46:G46"/>
    <mergeCell ref="J45:Y45"/>
    <mergeCell ref="C29:C34"/>
    <mergeCell ref="V29:V36"/>
    <mergeCell ref="B33:B34"/>
    <mergeCell ref="C37:C42"/>
    <mergeCell ref="V37:V44"/>
    <mergeCell ref="B41:B42"/>
    <mergeCell ref="G31:H31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L3"/>
    <mergeCell ref="M15:N15"/>
    <mergeCell ref="J14:K14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N51"/>
  <sheetViews>
    <sheetView topLeftCell="A13" zoomScale="75" zoomScaleNormal="75" workbookViewId="0">
      <selection activeCell="M23" sqref="M23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50" t="s">
        <v>226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"/>
      <c r="AB1" s="6"/>
    </row>
    <row r="2" spans="2:33" s="5" customFormat="1" ht="13.5" customHeight="1">
      <c r="B2" s="451"/>
      <c r="C2" s="452"/>
      <c r="D2" s="452"/>
      <c r="E2" s="452"/>
      <c r="F2" s="452"/>
      <c r="G2" s="452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41</v>
      </c>
      <c r="C3" s="10"/>
      <c r="D3" s="11"/>
      <c r="E3" s="11"/>
      <c r="F3" s="457" t="s">
        <v>85</v>
      </c>
      <c r="G3" s="457"/>
      <c r="H3" s="457"/>
      <c r="I3" s="457"/>
      <c r="J3" s="457"/>
      <c r="K3" s="457"/>
      <c r="L3" s="457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4</v>
      </c>
      <c r="C5" s="453"/>
      <c r="D5" s="32" t="str">
        <f>'115.4月菜單'!B14</f>
        <v>清明節補假.不供餐</v>
      </c>
      <c r="E5" s="32"/>
      <c r="F5" s="1" t="s">
        <v>16</v>
      </c>
      <c r="G5" s="32"/>
      <c r="H5" s="32"/>
      <c r="I5" s="1" t="s">
        <v>16</v>
      </c>
      <c r="J5" s="32"/>
      <c r="K5" s="32"/>
      <c r="L5" s="1" t="s">
        <v>16</v>
      </c>
      <c r="M5" s="32"/>
      <c r="N5" s="32"/>
      <c r="O5" s="1" t="s">
        <v>16</v>
      </c>
      <c r="P5" s="32"/>
      <c r="Q5" s="32"/>
      <c r="R5" s="1" t="s">
        <v>16</v>
      </c>
      <c r="S5" s="32"/>
      <c r="T5" s="32"/>
      <c r="U5" s="1" t="s">
        <v>16</v>
      </c>
      <c r="V5" s="454"/>
      <c r="W5" s="33" t="s">
        <v>75</v>
      </c>
      <c r="X5" s="34" t="s">
        <v>76</v>
      </c>
      <c r="Y5" s="35">
        <v>0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453"/>
      <c r="D6" s="2"/>
      <c r="E6" s="2"/>
      <c r="F6" s="2"/>
      <c r="G6" s="178"/>
      <c r="H6" s="179"/>
      <c r="I6" s="117"/>
      <c r="J6" s="160"/>
      <c r="K6" s="161"/>
      <c r="L6" s="2"/>
      <c r="M6" s="2"/>
      <c r="N6" s="2"/>
      <c r="O6" s="2"/>
      <c r="P6" s="2"/>
      <c r="Q6" s="2"/>
      <c r="R6" s="2"/>
      <c r="S6" s="2"/>
      <c r="T6" s="2"/>
      <c r="U6" s="2"/>
      <c r="V6" s="455"/>
      <c r="W6" s="90">
        <f>Y5*15+Y6*0+Y7*5+Y8*0+Y9*15+Y10*12</f>
        <v>0</v>
      </c>
      <c r="X6" s="38" t="s">
        <v>116</v>
      </c>
      <c r="Y6" s="39">
        <v>0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>
      <c r="B7" s="37">
        <v>6</v>
      </c>
      <c r="C7" s="453"/>
      <c r="D7" s="2"/>
      <c r="E7" s="2"/>
      <c r="F7" s="2"/>
      <c r="G7" s="177"/>
      <c r="H7" s="180"/>
      <c r="I7" s="109"/>
      <c r="J7" s="109"/>
      <c r="K7" s="109"/>
      <c r="L7" s="109"/>
      <c r="M7" s="109"/>
      <c r="N7" s="109"/>
      <c r="O7" s="109"/>
      <c r="P7" s="2"/>
      <c r="Q7" s="2"/>
      <c r="R7" s="2"/>
      <c r="S7" s="2"/>
      <c r="T7" s="2"/>
      <c r="U7" s="2"/>
      <c r="V7" s="455"/>
      <c r="W7" s="40" t="s">
        <v>44</v>
      </c>
      <c r="X7" s="41" t="s">
        <v>25</v>
      </c>
      <c r="Y7" s="39">
        <v>0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>
      <c r="B8" s="37" t="s">
        <v>50</v>
      </c>
      <c r="C8" s="453"/>
      <c r="D8" s="2"/>
      <c r="E8" s="2"/>
      <c r="F8" s="2"/>
      <c r="G8" s="2"/>
      <c r="H8" s="45"/>
      <c r="I8" s="2"/>
      <c r="J8" s="2"/>
      <c r="K8" s="87"/>
      <c r="L8" s="2"/>
      <c r="M8" s="2"/>
      <c r="N8" s="45"/>
      <c r="O8" s="2"/>
      <c r="P8" s="2"/>
      <c r="Q8" s="45"/>
      <c r="R8" s="2"/>
      <c r="S8" s="2"/>
      <c r="T8" s="2"/>
      <c r="U8" s="2"/>
      <c r="V8" s="455"/>
      <c r="W8" s="88">
        <f>Y5*0+Y6*5+Y7*0+Y8*5+Y9*0+Y10*4</f>
        <v>0</v>
      </c>
      <c r="X8" s="41" t="s">
        <v>28</v>
      </c>
      <c r="Y8" s="39">
        <v>0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>
      <c r="B9" s="449" t="s">
        <v>35</v>
      </c>
      <c r="C9" s="453"/>
      <c r="D9" s="2"/>
      <c r="E9" s="2"/>
      <c r="F9" s="2"/>
      <c r="G9" s="2"/>
      <c r="H9" s="45"/>
      <c r="I9" s="2"/>
      <c r="J9" s="2"/>
      <c r="K9" s="45"/>
      <c r="L9" s="2"/>
      <c r="M9" s="2"/>
      <c r="N9" s="45"/>
      <c r="O9" s="2"/>
      <c r="P9" s="2"/>
      <c r="Q9" s="45"/>
      <c r="R9" s="2"/>
      <c r="S9" s="2"/>
      <c r="T9" s="85"/>
      <c r="U9" s="2"/>
      <c r="V9" s="455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>
      <c r="B10" s="449"/>
      <c r="C10" s="453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85"/>
      <c r="U10" s="2"/>
      <c r="V10" s="455"/>
      <c r="W10" s="88">
        <f>Y5*2+Y6*7+Y7*1+Y8*0+Y9*0+Y10*8</f>
        <v>0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85"/>
      <c r="U11" s="2"/>
      <c r="V11" s="455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56"/>
      <c r="W12" s="89">
        <f>W6*4+W10*4+W8*9</f>
        <v>0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>
      <c r="B13" s="31">
        <v>4</v>
      </c>
      <c r="C13" s="453"/>
      <c r="D13" s="32" t="str">
        <f>'115.4月菜單'!F14</f>
        <v>糙米飯</v>
      </c>
      <c r="E13" s="32" t="s">
        <v>15</v>
      </c>
      <c r="F13" s="32"/>
      <c r="G13" s="32" t="str">
        <f>'115.4月菜單'!F15</f>
        <v>無骨雞排(加)(炸)</v>
      </c>
      <c r="H13" s="32" t="s">
        <v>88</v>
      </c>
      <c r="I13" s="32"/>
      <c r="J13" s="32" t="str">
        <f>'115.4月菜單'!F16</f>
        <v>蔥爆豬柳</v>
      </c>
      <c r="K13" s="32" t="s">
        <v>97</v>
      </c>
      <c r="L13" s="32"/>
      <c r="M13" s="32" t="str">
        <f>'115.4月菜單'!F17</f>
        <v>大滷桶(豆)</v>
      </c>
      <c r="N13" s="32" t="s">
        <v>17</v>
      </c>
      <c r="O13" s="32"/>
      <c r="P13" s="32" t="str">
        <f>'115.4月菜單'!F18</f>
        <v>季節蔬菜</v>
      </c>
      <c r="Q13" s="32" t="s">
        <v>18</v>
      </c>
      <c r="R13" s="32"/>
      <c r="S13" s="32" t="str">
        <f>'115.4月菜單'!F19</f>
        <v>榨菜蛋花湯(醃)</v>
      </c>
      <c r="T13" s="32" t="s">
        <v>17</v>
      </c>
      <c r="U13" s="32"/>
      <c r="V13" s="454"/>
      <c r="W13" s="33" t="s">
        <v>42</v>
      </c>
      <c r="X13" s="34" t="s">
        <v>19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453"/>
      <c r="D14" s="2" t="s">
        <v>106</v>
      </c>
      <c r="E14" s="2"/>
      <c r="F14" s="2">
        <v>40</v>
      </c>
      <c r="G14" s="2" t="s">
        <v>193</v>
      </c>
      <c r="H14" s="2" t="s">
        <v>103</v>
      </c>
      <c r="I14" s="2">
        <v>60</v>
      </c>
      <c r="J14" s="469" t="s">
        <v>98</v>
      </c>
      <c r="K14" s="470"/>
      <c r="L14" s="2">
        <v>20</v>
      </c>
      <c r="M14" s="148" t="s">
        <v>112</v>
      </c>
      <c r="N14" s="149" t="s">
        <v>84</v>
      </c>
      <c r="O14" s="151">
        <v>20</v>
      </c>
      <c r="P14" s="2" t="s">
        <v>56</v>
      </c>
      <c r="Q14" s="2"/>
      <c r="R14" s="2">
        <v>120</v>
      </c>
      <c r="S14" s="2" t="s">
        <v>87</v>
      </c>
      <c r="T14" s="85"/>
      <c r="U14" s="2">
        <v>1</v>
      </c>
      <c r="V14" s="455"/>
      <c r="W14" s="90">
        <f>Y13*15+Y14*0+Y15*5+Y16*0+Y17*15+Y18*12+15</f>
        <v>115</v>
      </c>
      <c r="X14" s="38" t="s">
        <v>116</v>
      </c>
      <c r="Y14" s="39">
        <v>2.7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>
      <c r="B15" s="37">
        <v>7</v>
      </c>
      <c r="C15" s="453"/>
      <c r="D15" s="2" t="s">
        <v>54</v>
      </c>
      <c r="E15" s="2"/>
      <c r="F15" s="2">
        <v>80</v>
      </c>
      <c r="G15" s="460"/>
      <c r="H15" s="461"/>
      <c r="I15" s="109"/>
      <c r="J15" s="2" t="s">
        <v>59</v>
      </c>
      <c r="K15" s="2"/>
      <c r="L15" s="2">
        <v>50</v>
      </c>
      <c r="M15" s="148" t="s">
        <v>132</v>
      </c>
      <c r="N15" s="149" t="s">
        <v>84</v>
      </c>
      <c r="O15" s="151">
        <v>20</v>
      </c>
      <c r="P15" s="148"/>
      <c r="Q15" s="149"/>
      <c r="R15" s="151"/>
      <c r="S15" s="2" t="s">
        <v>70</v>
      </c>
      <c r="T15" s="2"/>
      <c r="U15" s="2">
        <v>10</v>
      </c>
      <c r="V15" s="455"/>
      <c r="W15" s="40" t="s">
        <v>44</v>
      </c>
      <c r="X15" s="41" t="s">
        <v>79</v>
      </c>
      <c r="Y15" s="39">
        <v>2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>
      <c r="B16" s="37" t="s">
        <v>10</v>
      </c>
      <c r="C16" s="453"/>
      <c r="D16" s="45"/>
      <c r="E16" s="45"/>
      <c r="F16" s="2"/>
      <c r="G16" s="460"/>
      <c r="H16" s="461"/>
      <c r="I16" s="109"/>
      <c r="J16" s="2"/>
      <c r="K16" s="2"/>
      <c r="L16" s="2"/>
      <c r="M16" s="219" t="s">
        <v>182</v>
      </c>
      <c r="N16" s="216"/>
      <c r="O16" s="152">
        <v>10</v>
      </c>
      <c r="P16" s="148"/>
      <c r="Q16" s="149"/>
      <c r="R16" s="151"/>
      <c r="S16" s="2" t="s">
        <v>178</v>
      </c>
      <c r="T16" s="2" t="s">
        <v>94</v>
      </c>
      <c r="U16" s="2">
        <v>30</v>
      </c>
      <c r="V16" s="455"/>
      <c r="W16" s="88">
        <f>Y13*0+Y14*5+Y15*0+Y16*5+Y17*0+Y18*4</f>
        <v>28.5</v>
      </c>
      <c r="X16" s="41" t="s">
        <v>28</v>
      </c>
      <c r="Y16" s="39">
        <v>3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40" ht="27.9" customHeight="1">
      <c r="B17" s="449" t="s">
        <v>36</v>
      </c>
      <c r="C17" s="453"/>
      <c r="D17" s="45"/>
      <c r="E17" s="45"/>
      <c r="F17" s="2"/>
      <c r="G17" s="2"/>
      <c r="H17" s="2"/>
      <c r="I17" s="2"/>
      <c r="J17" s="2"/>
      <c r="K17" s="2"/>
      <c r="L17" s="2"/>
      <c r="M17" s="149" t="s">
        <v>86</v>
      </c>
      <c r="N17" s="150"/>
      <c r="O17" s="153">
        <v>1</v>
      </c>
      <c r="P17" s="218"/>
      <c r="Q17" s="149"/>
      <c r="R17" s="152"/>
      <c r="S17" s="2"/>
      <c r="T17" s="2"/>
      <c r="U17" s="2"/>
      <c r="V17" s="455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40" ht="27.9" customHeight="1">
      <c r="B18" s="449"/>
      <c r="C18" s="453"/>
      <c r="D18" s="45"/>
      <c r="E18" s="45"/>
      <c r="F18" s="2"/>
      <c r="G18" s="2"/>
      <c r="H18" s="45"/>
      <c r="I18" s="2"/>
      <c r="J18" s="2"/>
      <c r="K18" s="85"/>
      <c r="L18" s="2"/>
      <c r="M18" s="162"/>
      <c r="N18" s="163"/>
      <c r="O18" s="153"/>
      <c r="P18" s="149"/>
      <c r="Q18" s="150"/>
      <c r="R18" s="153"/>
      <c r="S18" s="2"/>
      <c r="T18" s="2"/>
      <c r="U18" s="2"/>
      <c r="V18" s="455"/>
      <c r="W18" s="88">
        <f>Y13*2+Y14*7+Y15*1+Y16*0+Y17*0+Y18*8</f>
        <v>32.900000000000006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40" ht="27.9" customHeight="1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55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40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56"/>
      <c r="W20" s="89">
        <f>W14*4+W18*4+W16*9</f>
        <v>848.1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40" s="36" customFormat="1" ht="27.9" customHeight="1">
      <c r="B21" s="31">
        <v>4</v>
      </c>
      <c r="C21" s="453"/>
      <c r="D21" s="32" t="str">
        <f>'115.4月菜單'!J14</f>
        <v>蛋炒飯</v>
      </c>
      <c r="E21" s="32" t="s">
        <v>165</v>
      </c>
      <c r="F21" s="32"/>
      <c r="G21" s="32" t="str">
        <f>'115.4月菜單'!J15</f>
        <v>香烤雞排</v>
      </c>
      <c r="H21" s="32" t="s">
        <v>73</v>
      </c>
      <c r="I21" s="32"/>
      <c r="J21" s="32" t="str">
        <f>'115.4月菜單'!J16</f>
        <v>椒鹽甜條(炸)</v>
      </c>
      <c r="K21" s="32" t="s">
        <v>88</v>
      </c>
      <c r="L21" s="32"/>
      <c r="M21" s="32" t="str">
        <f>'115.4月菜單'!J17</f>
        <v>四角豆腐X1</v>
      </c>
      <c r="N21" s="32" t="s">
        <v>73</v>
      </c>
      <c r="O21" s="32"/>
      <c r="P21" s="32" t="str">
        <f>'115.4月菜單'!J18</f>
        <v>季節蔬菜</v>
      </c>
      <c r="Q21" s="32" t="s">
        <v>18</v>
      </c>
      <c r="R21" s="32"/>
      <c r="S21" s="32" t="str">
        <f>'115.4月菜單'!J19</f>
        <v>鮮蔬湯</v>
      </c>
      <c r="T21" s="32" t="s">
        <v>17</v>
      </c>
      <c r="U21" s="32"/>
      <c r="V21" s="454"/>
      <c r="W21" s="33" t="s">
        <v>42</v>
      </c>
      <c r="X21" s="34" t="s">
        <v>19</v>
      </c>
      <c r="Y21" s="35">
        <v>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40" s="58" customFormat="1" ht="27.75" customHeight="1">
      <c r="B22" s="37" t="s">
        <v>8</v>
      </c>
      <c r="C22" s="453"/>
      <c r="D22" s="2" t="s">
        <v>130</v>
      </c>
      <c r="E22" s="2"/>
      <c r="F22" s="2">
        <v>100</v>
      </c>
      <c r="G22" s="465" t="s">
        <v>194</v>
      </c>
      <c r="H22" s="466"/>
      <c r="I22" s="2">
        <v>70</v>
      </c>
      <c r="J22" s="2" t="s">
        <v>234</v>
      </c>
      <c r="K22" s="2"/>
      <c r="L22" s="2">
        <v>40</v>
      </c>
      <c r="M22" s="148" t="s">
        <v>280</v>
      </c>
      <c r="N22" s="149"/>
      <c r="O22" s="151">
        <v>60</v>
      </c>
      <c r="P22" s="2" t="s">
        <v>56</v>
      </c>
      <c r="Q22" s="2"/>
      <c r="R22" s="2">
        <v>120</v>
      </c>
      <c r="S22" s="2" t="s">
        <v>92</v>
      </c>
      <c r="T22" s="2"/>
      <c r="U22" s="2">
        <v>30</v>
      </c>
      <c r="V22" s="455"/>
      <c r="W22" s="90">
        <f>Y21*15+Y22*0+Y23*5+Y24*0+Y25*15+Y26*12+15</f>
        <v>112.5</v>
      </c>
      <c r="X22" s="38" t="s">
        <v>116</v>
      </c>
      <c r="Y22" s="39">
        <v>3.3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40" s="58" customFormat="1" ht="27.9" customHeight="1">
      <c r="B23" s="37">
        <v>8</v>
      </c>
      <c r="C23" s="453"/>
      <c r="D23" s="119" t="s">
        <v>59</v>
      </c>
      <c r="E23" s="181"/>
      <c r="F23" s="2">
        <v>10</v>
      </c>
      <c r="G23" s="2"/>
      <c r="H23" s="2"/>
      <c r="I23" s="2"/>
      <c r="J23" s="2"/>
      <c r="K23" s="2"/>
      <c r="L23" s="2"/>
      <c r="M23" s="229"/>
      <c r="N23" s="230"/>
      <c r="O23" s="152"/>
      <c r="P23" s="2"/>
      <c r="Q23" s="2"/>
      <c r="R23" s="2"/>
      <c r="S23" s="2" t="s">
        <v>70</v>
      </c>
      <c r="T23" s="2"/>
      <c r="U23" s="2">
        <v>10</v>
      </c>
      <c r="V23" s="455"/>
      <c r="W23" s="40" t="s">
        <v>44</v>
      </c>
      <c r="X23" s="41" t="s">
        <v>25</v>
      </c>
      <c r="Y23" s="39">
        <v>1.5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40" s="58" customFormat="1" ht="27.9" customHeight="1">
      <c r="B24" s="37" t="s">
        <v>10</v>
      </c>
      <c r="C24" s="453"/>
      <c r="D24" s="119" t="s">
        <v>72</v>
      </c>
      <c r="E24" s="181"/>
      <c r="F24" s="2">
        <v>10</v>
      </c>
      <c r="G24" s="2"/>
      <c r="H24" s="45"/>
      <c r="I24" s="2"/>
      <c r="J24" s="2"/>
      <c r="K24" s="2"/>
      <c r="L24" s="2"/>
      <c r="M24" s="149"/>
      <c r="N24" s="150"/>
      <c r="O24" s="153"/>
      <c r="P24" s="2"/>
      <c r="Q24" s="45"/>
      <c r="R24" s="2"/>
      <c r="S24" s="2" t="s">
        <v>86</v>
      </c>
      <c r="T24" s="2"/>
      <c r="U24" s="2">
        <v>1</v>
      </c>
      <c r="V24" s="455"/>
      <c r="W24" s="88">
        <f>Y21*0+Y22*5+Y23*0+Y24*5+Y25*0+Y26*4</f>
        <v>31.5</v>
      </c>
      <c r="X24" s="41" t="s">
        <v>28</v>
      </c>
      <c r="Y24" s="39">
        <v>3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40" s="58" customFormat="1" ht="27.9" customHeight="1">
      <c r="B25" s="449" t="s">
        <v>37</v>
      </c>
      <c r="C25" s="453"/>
      <c r="D25" s="2" t="s">
        <v>168</v>
      </c>
      <c r="E25" s="2" t="s">
        <v>84</v>
      </c>
      <c r="F25" s="2">
        <v>1</v>
      </c>
      <c r="G25" s="2"/>
      <c r="H25" s="45"/>
      <c r="I25" s="2"/>
      <c r="J25" s="2"/>
      <c r="K25" s="2"/>
      <c r="L25" s="2"/>
      <c r="M25" s="162"/>
      <c r="N25" s="163"/>
      <c r="O25" s="153"/>
      <c r="P25" s="2"/>
      <c r="Q25" s="45"/>
      <c r="R25" s="2"/>
      <c r="S25" s="2" t="s">
        <v>95</v>
      </c>
      <c r="T25" s="45"/>
      <c r="U25" s="2">
        <v>1</v>
      </c>
      <c r="V25" s="455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40" s="58" customFormat="1" ht="27.9" customHeight="1">
      <c r="B26" s="449"/>
      <c r="C26" s="453"/>
      <c r="D26" s="2" t="s">
        <v>70</v>
      </c>
      <c r="E26" s="2"/>
      <c r="F26" s="2">
        <v>20</v>
      </c>
      <c r="G26" s="63"/>
      <c r="H26" s="45"/>
      <c r="I26" s="2"/>
      <c r="J26" s="2"/>
      <c r="K26" s="45"/>
      <c r="L26" s="2"/>
      <c r="M26" s="162"/>
      <c r="N26" s="163"/>
      <c r="O26" s="153"/>
      <c r="P26" s="2"/>
      <c r="Q26" s="45"/>
      <c r="R26" s="2"/>
      <c r="S26" s="2"/>
      <c r="T26" s="45"/>
      <c r="U26" s="2"/>
      <c r="V26" s="455"/>
      <c r="W26" s="88">
        <f>Y21*2+Y22*7+Y23*1+Y24*0+Y25*0+Y26*8</f>
        <v>36.599999999999994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40" s="58" customFormat="1" ht="27.9" customHeight="1">
      <c r="B27" s="64" t="s">
        <v>34</v>
      </c>
      <c r="C27" s="65"/>
      <c r="D27" s="87"/>
      <c r="E27" s="87"/>
      <c r="F27" s="2"/>
      <c r="G27" s="2"/>
      <c r="H27" s="45"/>
      <c r="I27" s="2"/>
      <c r="J27" s="2"/>
      <c r="K27" s="45"/>
      <c r="L27" s="2"/>
      <c r="M27" s="2"/>
      <c r="N27" s="2"/>
      <c r="O27" s="2"/>
      <c r="P27" s="2"/>
      <c r="Q27" s="45"/>
      <c r="R27" s="2"/>
      <c r="S27" s="2"/>
      <c r="T27" s="45"/>
      <c r="U27" s="2"/>
      <c r="V27" s="455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40" s="58" customFormat="1" ht="27.9" customHeight="1" thickBot="1">
      <c r="B28" s="66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56"/>
      <c r="W28" s="89">
        <f>W22*4+W26*4+W24*9</f>
        <v>879.9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  <c r="AL28" s="136"/>
      <c r="AM28" s="136"/>
      <c r="AN28" s="136"/>
    </row>
    <row r="29" spans="2:40" s="36" customFormat="1" ht="27.9" customHeight="1">
      <c r="B29" s="31">
        <v>4</v>
      </c>
      <c r="C29" s="453"/>
      <c r="D29" s="32" t="str">
        <f>'115.4月菜單'!N14</f>
        <v>香Q米飯</v>
      </c>
      <c r="E29" s="32" t="s">
        <v>60</v>
      </c>
      <c r="F29" s="32"/>
      <c r="G29" s="32" t="str">
        <f>'115.4月菜單'!N15</f>
        <v>紅燒豬腩</v>
      </c>
      <c r="H29" s="92" t="s">
        <v>17</v>
      </c>
      <c r="I29" s="32"/>
      <c r="J29" s="32" t="str">
        <f>'115.4月菜單'!N16</f>
        <v>香滷豆腐丁</v>
      </c>
      <c r="K29" s="92" t="s">
        <v>17</v>
      </c>
      <c r="L29" s="32"/>
      <c r="M29" s="32" t="str">
        <f>'115.4月菜單'!N17</f>
        <v>香菇綠花菜</v>
      </c>
      <c r="N29" s="32" t="s">
        <v>17</v>
      </c>
      <c r="O29" s="32"/>
      <c r="P29" s="32" t="str">
        <f>'115.4月菜單'!N18</f>
        <v>季節蔬菜</v>
      </c>
      <c r="Q29" s="32" t="s">
        <v>64</v>
      </c>
      <c r="R29" s="32"/>
      <c r="S29" s="32" t="str">
        <f>'115.4月菜單'!N19</f>
        <v>味噌海芽湯/水果</v>
      </c>
      <c r="T29" s="32" t="s">
        <v>62</v>
      </c>
      <c r="U29" s="32"/>
      <c r="V29" s="454" t="s">
        <v>33</v>
      </c>
      <c r="W29" s="33" t="s">
        <v>75</v>
      </c>
      <c r="X29" s="34" t="s">
        <v>76</v>
      </c>
      <c r="Y29" s="35">
        <v>6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  <c r="AL29" s="136"/>
      <c r="AM29" s="136"/>
      <c r="AN29" s="136"/>
    </row>
    <row r="30" spans="2:40" ht="27.9" customHeight="1">
      <c r="B30" s="37" t="s">
        <v>8</v>
      </c>
      <c r="C30" s="453"/>
      <c r="D30" s="2" t="s">
        <v>54</v>
      </c>
      <c r="E30" s="2"/>
      <c r="F30" s="2">
        <v>120</v>
      </c>
      <c r="G30" s="469" t="s">
        <v>205</v>
      </c>
      <c r="H30" s="470"/>
      <c r="I30" s="2">
        <v>20</v>
      </c>
      <c r="J30" s="465" t="s">
        <v>237</v>
      </c>
      <c r="K30" s="466"/>
      <c r="L30" s="2">
        <v>50</v>
      </c>
      <c r="M30" s="2" t="s">
        <v>171</v>
      </c>
      <c r="N30" s="2"/>
      <c r="O30" s="2">
        <v>1</v>
      </c>
      <c r="P30" s="2" t="s">
        <v>77</v>
      </c>
      <c r="Q30" s="2"/>
      <c r="R30" s="2">
        <v>120</v>
      </c>
      <c r="S30" s="2" t="s">
        <v>102</v>
      </c>
      <c r="T30" s="2"/>
      <c r="U30" s="2">
        <v>1</v>
      </c>
      <c r="V30" s="455"/>
      <c r="W30" s="90">
        <f>Y29*15+Y30*0+Y31*5+Y32*0+Y33*15+Y34*12</f>
        <v>116</v>
      </c>
      <c r="X30" s="38" t="s">
        <v>116</v>
      </c>
      <c r="Y30" s="39">
        <v>2.9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  <c r="AL30" s="136"/>
      <c r="AM30" s="136"/>
      <c r="AN30" s="136"/>
    </row>
    <row r="31" spans="2:40" ht="27.9" customHeight="1">
      <c r="B31" s="37">
        <v>9</v>
      </c>
      <c r="C31" s="453"/>
      <c r="D31" s="2"/>
      <c r="E31" s="2"/>
      <c r="F31" s="2"/>
      <c r="G31" s="458" t="s">
        <v>101</v>
      </c>
      <c r="H31" s="459"/>
      <c r="I31" s="2">
        <v>40</v>
      </c>
      <c r="J31" s="458"/>
      <c r="K31" s="459"/>
      <c r="L31" s="2"/>
      <c r="M31" s="2" t="s">
        <v>115</v>
      </c>
      <c r="N31" s="2"/>
      <c r="O31" s="2">
        <v>70</v>
      </c>
      <c r="P31" s="2"/>
      <c r="Q31" s="2"/>
      <c r="R31" s="2"/>
      <c r="S31" s="2" t="s">
        <v>87</v>
      </c>
      <c r="T31" s="2"/>
      <c r="U31" s="2">
        <v>1</v>
      </c>
      <c r="V31" s="455"/>
      <c r="W31" s="40" t="s">
        <v>78</v>
      </c>
      <c r="X31" s="41" t="s">
        <v>79</v>
      </c>
      <c r="Y31" s="39">
        <v>2.2000000000000002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  <c r="AL31" s="136"/>
      <c r="AM31" s="143"/>
      <c r="AN31" s="136"/>
    </row>
    <row r="32" spans="2:40" ht="27.9" customHeight="1">
      <c r="B32" s="37" t="s">
        <v>10</v>
      </c>
      <c r="C32" s="453"/>
      <c r="D32" s="45"/>
      <c r="E32" s="45"/>
      <c r="F32" s="2"/>
      <c r="G32" s="2" t="s">
        <v>118</v>
      </c>
      <c r="H32" s="45"/>
      <c r="I32" s="2">
        <v>30</v>
      </c>
      <c r="J32" s="2"/>
      <c r="K32" s="45"/>
      <c r="L32" s="2"/>
      <c r="M32" s="158" t="s">
        <v>86</v>
      </c>
      <c r="N32" s="159"/>
      <c r="O32" s="2">
        <v>1</v>
      </c>
      <c r="P32" s="2"/>
      <c r="Q32" s="45"/>
      <c r="R32" s="2"/>
      <c r="S32" s="2" t="s">
        <v>122</v>
      </c>
      <c r="T32" s="2"/>
      <c r="U32" s="2">
        <v>5</v>
      </c>
      <c r="V32" s="455"/>
      <c r="W32" s="88">
        <f>Y29*0+Y30*5+Y31*0+Y32*5+Y33*0+Y34*4</f>
        <v>29.5</v>
      </c>
      <c r="X32" s="41" t="s">
        <v>80</v>
      </c>
      <c r="Y32" s="39">
        <v>3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  <c r="AG32" s="90"/>
      <c r="AL32" s="136"/>
      <c r="AM32" s="143"/>
      <c r="AN32" s="136"/>
    </row>
    <row r="33" spans="2:33" ht="27.9" customHeight="1">
      <c r="B33" s="449" t="s">
        <v>38</v>
      </c>
      <c r="C33" s="453"/>
      <c r="D33" s="45"/>
      <c r="E33" s="45"/>
      <c r="F33" s="2"/>
      <c r="G33" s="119"/>
      <c r="H33" s="133"/>
      <c r="I33" s="2"/>
      <c r="J33" s="2"/>
      <c r="K33" s="87"/>
      <c r="L33" s="2"/>
      <c r="M33" s="158"/>
      <c r="N33" s="159"/>
      <c r="O33" s="2"/>
      <c r="P33" s="2"/>
      <c r="Q33" s="45"/>
      <c r="R33" s="2"/>
      <c r="S33" s="2"/>
      <c r="T33" s="2"/>
      <c r="U33" s="2"/>
      <c r="V33" s="455"/>
      <c r="W33" s="40" t="s">
        <v>81</v>
      </c>
      <c r="X33" s="41" t="s">
        <v>82</v>
      </c>
      <c r="Y33" s="39">
        <v>1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>
      <c r="B34" s="449"/>
      <c r="C34" s="453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455"/>
      <c r="W34" s="88">
        <f>Y29*2+Y30*7+Y31*1+Y32*0+Y33*0+Y34*8</f>
        <v>34.5</v>
      </c>
      <c r="X34" s="80" t="s">
        <v>83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55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56"/>
      <c r="W36" s="89">
        <f>W30*4+W34*4+W32*9</f>
        <v>867.5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>
      <c r="B37" s="31">
        <v>4</v>
      </c>
      <c r="C37" s="453"/>
      <c r="D37" s="32" t="str">
        <f>'115.4月菜單'!R14</f>
        <v>香Q米飯</v>
      </c>
      <c r="E37" s="32" t="s">
        <v>15</v>
      </c>
      <c r="F37" s="32"/>
      <c r="G37" s="32" t="str">
        <f>'115.4月菜單'!R15</f>
        <v>元氣豬排</v>
      </c>
      <c r="H37" s="32" t="s">
        <v>126</v>
      </c>
      <c r="I37" s="32"/>
      <c r="J37" s="32" t="str">
        <f>'115.4月菜單'!R16</f>
        <v>銀芽拌肉燥</v>
      </c>
      <c r="K37" s="32" t="s">
        <v>17</v>
      </c>
      <c r="L37" s="32"/>
      <c r="M37" s="32" t="str">
        <f>'115.4月菜單'!R17</f>
        <v>客家小炒(豆)(海)</v>
      </c>
      <c r="N37" s="32" t="s">
        <v>17</v>
      </c>
      <c r="O37" s="32"/>
      <c r="P37" s="32" t="str">
        <f>'115.4月菜單'!R18</f>
        <v>季節蔬菜</v>
      </c>
      <c r="Q37" s="32" t="s">
        <v>64</v>
      </c>
      <c r="R37" s="32"/>
      <c r="S37" s="32" t="str">
        <f>'115.4月菜單'!R19</f>
        <v>冬瓜湯</v>
      </c>
      <c r="T37" s="32" t="s">
        <v>17</v>
      </c>
      <c r="U37" s="32"/>
      <c r="V37" s="454"/>
      <c r="W37" s="33" t="s">
        <v>42</v>
      </c>
      <c r="X37" s="34" t="s">
        <v>19</v>
      </c>
      <c r="Y37" s="35">
        <v>6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>
      <c r="B38" s="37" t="s">
        <v>8</v>
      </c>
      <c r="C38" s="453"/>
      <c r="D38" s="2" t="s">
        <v>130</v>
      </c>
      <c r="E38" s="2"/>
      <c r="F38" s="2">
        <v>120</v>
      </c>
      <c r="G38" s="469" t="s">
        <v>125</v>
      </c>
      <c r="H38" s="470"/>
      <c r="I38" s="2">
        <v>40</v>
      </c>
      <c r="J38" s="2" t="s">
        <v>240</v>
      </c>
      <c r="K38" s="2"/>
      <c r="L38" s="2">
        <v>3</v>
      </c>
      <c r="M38" s="2" t="s">
        <v>112</v>
      </c>
      <c r="N38" s="161" t="s">
        <v>84</v>
      </c>
      <c r="O38" s="117">
        <v>40</v>
      </c>
      <c r="P38" s="2" t="s">
        <v>63</v>
      </c>
      <c r="Q38" s="2"/>
      <c r="R38" s="2">
        <v>120</v>
      </c>
      <c r="S38" s="2" t="s">
        <v>109</v>
      </c>
      <c r="T38" s="2"/>
      <c r="U38" s="2">
        <v>30</v>
      </c>
      <c r="V38" s="455"/>
      <c r="W38" s="90">
        <f>Y37*15+Y38*0+Y39*5+Y40*0+Y41*15+Y42*12+15</f>
        <v>115.5</v>
      </c>
      <c r="X38" s="38" t="s">
        <v>116</v>
      </c>
      <c r="Y38" s="39">
        <v>2.7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>
      <c r="B39" s="37">
        <v>10</v>
      </c>
      <c r="C39" s="453"/>
      <c r="D39" s="119"/>
      <c r="E39" s="181"/>
      <c r="F39" s="2"/>
      <c r="G39" s="2"/>
      <c r="H39" s="2"/>
      <c r="I39" s="2"/>
      <c r="J39" s="2" t="s">
        <v>219</v>
      </c>
      <c r="K39" s="2"/>
      <c r="L39" s="2">
        <v>60</v>
      </c>
      <c r="M39" s="467" t="s">
        <v>98</v>
      </c>
      <c r="N39" s="468"/>
      <c r="O39" s="2">
        <v>10</v>
      </c>
      <c r="P39" s="2"/>
      <c r="Q39" s="2"/>
      <c r="R39" s="2"/>
      <c r="S39" s="2" t="s">
        <v>87</v>
      </c>
      <c r="T39" s="2"/>
      <c r="U39" s="2">
        <v>1</v>
      </c>
      <c r="V39" s="455"/>
      <c r="W39" s="40" t="s">
        <v>44</v>
      </c>
      <c r="X39" s="41" t="s">
        <v>25</v>
      </c>
      <c r="Y39" s="39">
        <v>2.1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</row>
    <row r="40" spans="2:33" ht="27.9" customHeight="1">
      <c r="B40" s="37" t="s">
        <v>10</v>
      </c>
      <c r="C40" s="453"/>
      <c r="D40" s="119"/>
      <c r="E40" s="181"/>
      <c r="F40" s="2"/>
      <c r="G40" s="2"/>
      <c r="H40" s="45"/>
      <c r="I40" s="2"/>
      <c r="J40" s="2" t="s">
        <v>86</v>
      </c>
      <c r="K40" s="2"/>
      <c r="L40" s="2">
        <v>1</v>
      </c>
      <c r="M40" s="2" t="s">
        <v>166</v>
      </c>
      <c r="N40" s="2" t="s">
        <v>74</v>
      </c>
      <c r="O40" s="2">
        <v>3</v>
      </c>
      <c r="P40" s="2"/>
      <c r="Q40" s="2"/>
      <c r="R40" s="2"/>
      <c r="S40" s="2"/>
      <c r="T40" s="2"/>
      <c r="U40" s="2"/>
      <c r="V40" s="455"/>
      <c r="W40" s="88">
        <f>Y37*0+Y38*5+Y39*0+Y40*5+Y41*0+Y42*4</f>
        <v>28.5</v>
      </c>
      <c r="X40" s="41" t="s">
        <v>28</v>
      </c>
      <c r="Y40" s="39">
        <v>3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</row>
    <row r="41" spans="2:33" ht="27.9" customHeight="1">
      <c r="B41" s="449" t="s">
        <v>30</v>
      </c>
      <c r="C41" s="453"/>
      <c r="D41" s="2"/>
      <c r="E41" s="2"/>
      <c r="F41" s="2"/>
      <c r="G41" s="2"/>
      <c r="H41" s="4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55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</row>
    <row r="42" spans="2:33" ht="27.9" customHeight="1">
      <c r="B42" s="449"/>
      <c r="C42" s="453"/>
      <c r="D42" s="2"/>
      <c r="E42" s="2"/>
      <c r="F42" s="2"/>
      <c r="G42" s="2"/>
      <c r="H42" s="45"/>
      <c r="I42" s="2"/>
      <c r="J42" s="2"/>
      <c r="K42" s="45"/>
      <c r="L42" s="2"/>
      <c r="M42" s="2"/>
      <c r="N42" s="45"/>
      <c r="O42" s="2"/>
      <c r="P42" s="2"/>
      <c r="Q42" s="45"/>
      <c r="R42" s="2"/>
      <c r="S42" s="2"/>
      <c r="T42" s="2"/>
      <c r="U42" s="2"/>
      <c r="V42" s="455"/>
      <c r="W42" s="88">
        <f>Y37*2+Y38*7+Y39*1+Y40*0+Y41*0+Y42*8</f>
        <v>33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</row>
    <row r="43" spans="2:33" ht="27.9" customHeight="1">
      <c r="B43" s="47" t="s">
        <v>34</v>
      </c>
      <c r="C43" s="48"/>
      <c r="D43" s="87"/>
      <c r="E43" s="87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85"/>
      <c r="U43" s="2"/>
      <c r="V43" s="455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56"/>
      <c r="W44" s="89">
        <f>W38*4+W42*4+W40*9</f>
        <v>850.5</v>
      </c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>
      <c r="B45" s="17"/>
      <c r="C45" s="16"/>
      <c r="D45" s="16"/>
      <c r="E45" s="73"/>
      <c r="F45" s="16"/>
      <c r="G45" s="16"/>
      <c r="H45" s="73"/>
      <c r="I45" s="16"/>
      <c r="J45" s="463"/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  <c r="V45" s="463"/>
      <c r="W45" s="463"/>
      <c r="X45" s="463"/>
      <c r="Y45" s="463"/>
      <c r="Z45" s="74"/>
      <c r="AB45" s="57"/>
    </row>
    <row r="46" spans="2:33">
      <c r="B46" s="57"/>
      <c r="C46" s="62"/>
      <c r="D46" s="462"/>
      <c r="E46" s="462"/>
      <c r="F46" s="464"/>
      <c r="G46" s="464"/>
      <c r="H46" s="75"/>
      <c r="K46" s="75"/>
      <c r="Q46" s="75"/>
      <c r="T46" s="75"/>
    </row>
    <row r="49" spans="13:15" ht="28.2">
      <c r="M49" s="155"/>
      <c r="N49" s="155"/>
      <c r="O49" s="156"/>
    </row>
    <row r="50" spans="13:15" ht="28.2">
      <c r="M50" s="154"/>
      <c r="N50" s="157"/>
      <c r="O50" s="154"/>
    </row>
    <row r="51" spans="13:15" ht="28.2">
      <c r="M51" s="154"/>
      <c r="N51" s="157"/>
      <c r="O51" s="154"/>
    </row>
  </sheetData>
  <mergeCells count="30">
    <mergeCell ref="B41:B42"/>
    <mergeCell ref="C13:C18"/>
    <mergeCell ref="V13:V20"/>
    <mergeCell ref="B17:B18"/>
    <mergeCell ref="B25:B26"/>
    <mergeCell ref="B33:B34"/>
    <mergeCell ref="G15:H15"/>
    <mergeCell ref="G16:H16"/>
    <mergeCell ref="J31:K31"/>
    <mergeCell ref="J14:K14"/>
    <mergeCell ref="G38:H38"/>
    <mergeCell ref="G30:H30"/>
    <mergeCell ref="G31:H31"/>
    <mergeCell ref="B1:Y1"/>
    <mergeCell ref="B2:G2"/>
    <mergeCell ref="C5:C10"/>
    <mergeCell ref="V5:V12"/>
    <mergeCell ref="B9:B10"/>
    <mergeCell ref="F3:L3"/>
    <mergeCell ref="D46:G46"/>
    <mergeCell ref="C29:C34"/>
    <mergeCell ref="V29:V36"/>
    <mergeCell ref="C21:C26"/>
    <mergeCell ref="V21:V28"/>
    <mergeCell ref="J45:Y45"/>
    <mergeCell ref="C37:C42"/>
    <mergeCell ref="V37:V44"/>
    <mergeCell ref="G22:H22"/>
    <mergeCell ref="J30:K30"/>
    <mergeCell ref="M39:N39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J47"/>
  <sheetViews>
    <sheetView topLeftCell="A22" zoomScale="75" zoomScaleNormal="75" workbookViewId="0">
      <selection activeCell="W31" sqref="W31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50" t="s">
        <v>227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"/>
      <c r="AB1" s="6"/>
    </row>
    <row r="2" spans="2:33" s="5" customFormat="1" ht="13.5" customHeight="1">
      <c r="B2" s="451"/>
      <c r="C2" s="452"/>
      <c r="D2" s="452"/>
      <c r="E2" s="452"/>
      <c r="F2" s="452"/>
      <c r="G2" s="452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41</v>
      </c>
      <c r="C3" s="10"/>
      <c r="D3" s="11"/>
      <c r="E3" s="11"/>
      <c r="F3" s="457" t="s">
        <v>85</v>
      </c>
      <c r="G3" s="457"/>
      <c r="H3" s="457"/>
      <c r="I3" s="457"/>
      <c r="J3" s="457"/>
      <c r="K3" s="457"/>
      <c r="L3" s="457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4</v>
      </c>
      <c r="C5" s="453"/>
      <c r="D5" s="32" t="str">
        <f>'115.4月菜單'!B23</f>
        <v>香Q米飯/慶生蛋糕</v>
      </c>
      <c r="E5" s="32" t="s">
        <v>60</v>
      </c>
      <c r="F5" s="1" t="s">
        <v>16</v>
      </c>
      <c r="G5" s="32" t="str">
        <f>'115.4月菜單'!B24</f>
        <v>烤雞腿</v>
      </c>
      <c r="H5" s="32" t="s">
        <v>73</v>
      </c>
      <c r="I5" s="1" t="s">
        <v>16</v>
      </c>
      <c r="J5" s="32" t="str">
        <f>'115.4月菜單'!B25</f>
        <v>鹹豬肉</v>
      </c>
      <c r="K5" s="32" t="s">
        <v>17</v>
      </c>
      <c r="L5" s="1" t="s">
        <v>16</v>
      </c>
      <c r="M5" s="32" t="str">
        <f>'115.4月菜單'!B26</f>
        <v>高麗菜豆皮</v>
      </c>
      <c r="N5" s="32" t="s">
        <v>17</v>
      </c>
      <c r="O5" s="1" t="s">
        <v>16</v>
      </c>
      <c r="P5" s="32" t="str">
        <f>'115.4月菜單'!B27</f>
        <v>季節蔬菜</v>
      </c>
      <c r="Q5" s="32" t="s">
        <v>18</v>
      </c>
      <c r="R5" s="1" t="s">
        <v>16</v>
      </c>
      <c r="S5" s="32" t="str">
        <f>'115.4月菜單'!B28</f>
        <v>香菇雞湯/綠豆湯</v>
      </c>
      <c r="T5" s="32" t="s">
        <v>17</v>
      </c>
      <c r="U5" s="1" t="s">
        <v>16</v>
      </c>
      <c r="V5" s="454"/>
      <c r="W5" s="33" t="s">
        <v>42</v>
      </c>
      <c r="X5" s="34" t="s">
        <v>19</v>
      </c>
      <c r="Y5" s="35">
        <v>6.5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</row>
    <row r="6" spans="2:33" ht="27.9" customHeight="1">
      <c r="B6" s="37" t="s">
        <v>8</v>
      </c>
      <c r="C6" s="453"/>
      <c r="D6" s="2" t="s">
        <v>61</v>
      </c>
      <c r="E6" s="2"/>
      <c r="F6" s="2">
        <v>120</v>
      </c>
      <c r="G6" s="190" t="s">
        <v>124</v>
      </c>
      <c r="H6" s="118"/>
      <c r="I6" s="117">
        <v>70</v>
      </c>
      <c r="J6" s="190" t="s">
        <v>98</v>
      </c>
      <c r="K6" s="118"/>
      <c r="L6" s="117">
        <v>30</v>
      </c>
      <c r="M6" s="2" t="s">
        <v>92</v>
      </c>
      <c r="N6" s="131"/>
      <c r="O6" s="2">
        <v>55</v>
      </c>
      <c r="P6" s="2" t="s">
        <v>56</v>
      </c>
      <c r="Q6" s="2"/>
      <c r="R6" s="2">
        <v>120</v>
      </c>
      <c r="S6" s="2" t="s">
        <v>121</v>
      </c>
      <c r="T6" s="2"/>
      <c r="U6" s="2">
        <v>10</v>
      </c>
      <c r="V6" s="455"/>
      <c r="W6" s="90">
        <f>Y5*15+Y6*0+Y7*5+Y8*0+Y9*15+Y10*12+15</f>
        <v>124.5</v>
      </c>
      <c r="X6" s="38" t="s">
        <v>116</v>
      </c>
      <c r="Y6" s="39">
        <v>2.8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</row>
    <row r="7" spans="2:33" ht="27.9" customHeight="1">
      <c r="B7" s="37">
        <v>13</v>
      </c>
      <c r="C7" s="453"/>
      <c r="D7" s="2" t="s">
        <v>251</v>
      </c>
      <c r="E7" s="2"/>
      <c r="F7" s="2"/>
      <c r="G7" s="158"/>
      <c r="H7" s="159"/>
      <c r="I7" s="2"/>
      <c r="J7" s="158" t="s">
        <v>59</v>
      </c>
      <c r="K7" s="159"/>
      <c r="L7" s="2">
        <v>50</v>
      </c>
      <c r="M7" s="2" t="s">
        <v>86</v>
      </c>
      <c r="N7" s="87"/>
      <c r="O7" s="2">
        <v>1</v>
      </c>
      <c r="P7" s="2"/>
      <c r="Q7" s="2"/>
      <c r="R7" s="2"/>
      <c r="S7" s="2" t="s">
        <v>89</v>
      </c>
      <c r="T7" s="2"/>
      <c r="U7" s="2">
        <v>30</v>
      </c>
      <c r="V7" s="455"/>
      <c r="W7" s="40" t="s">
        <v>44</v>
      </c>
      <c r="X7" s="41" t="s">
        <v>25</v>
      </c>
      <c r="Y7" s="39">
        <v>2.4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</row>
    <row r="8" spans="2:33" ht="27.9" customHeight="1">
      <c r="B8" s="37" t="s">
        <v>10</v>
      </c>
      <c r="C8" s="453"/>
      <c r="D8" s="2"/>
      <c r="E8" s="2"/>
      <c r="F8" s="2"/>
      <c r="G8" s="2"/>
      <c r="H8" s="2"/>
      <c r="I8" s="2"/>
      <c r="J8" s="58"/>
      <c r="K8" s="132"/>
      <c r="L8" s="117"/>
      <c r="M8" s="205" t="s">
        <v>243</v>
      </c>
      <c r="N8" s="132"/>
      <c r="O8" s="117">
        <v>5</v>
      </c>
      <c r="P8" s="2"/>
      <c r="Q8" s="45"/>
      <c r="R8" s="2"/>
      <c r="S8" s="2" t="s">
        <v>96</v>
      </c>
      <c r="T8" s="2"/>
      <c r="U8" s="2">
        <v>1</v>
      </c>
      <c r="V8" s="455"/>
      <c r="W8" s="88">
        <f>Y5*0+Y6*5+Y7*0+Y8*5+Y9*0+Y10*4</f>
        <v>29</v>
      </c>
      <c r="X8" s="41" t="s">
        <v>28</v>
      </c>
      <c r="Y8" s="39">
        <v>3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</row>
    <row r="9" spans="2:33" ht="27.9" customHeight="1">
      <c r="B9" s="449" t="s">
        <v>35</v>
      </c>
      <c r="C9" s="453"/>
      <c r="D9" s="2"/>
      <c r="E9" s="2"/>
      <c r="F9" s="2"/>
      <c r="G9" s="2"/>
      <c r="H9" s="45"/>
      <c r="I9" s="2"/>
      <c r="J9" s="2"/>
      <c r="K9" s="2"/>
      <c r="L9" s="2"/>
      <c r="M9" s="2"/>
      <c r="N9" s="109"/>
      <c r="O9" s="2"/>
      <c r="P9" s="2"/>
      <c r="Q9" s="45"/>
      <c r="R9" s="2"/>
      <c r="S9" s="2" t="s">
        <v>248</v>
      </c>
      <c r="T9" s="2"/>
      <c r="U9" s="2">
        <v>10</v>
      </c>
      <c r="V9" s="455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</row>
    <row r="10" spans="2:33" ht="27.9" customHeight="1">
      <c r="B10" s="449"/>
      <c r="C10" s="453"/>
      <c r="D10" s="2"/>
      <c r="E10" s="2"/>
      <c r="F10" s="2"/>
      <c r="G10" s="2"/>
      <c r="H10" s="45"/>
      <c r="I10" s="2"/>
      <c r="J10" s="2"/>
      <c r="K10" s="2"/>
      <c r="L10" s="2"/>
      <c r="M10" s="2"/>
      <c r="N10" s="45"/>
      <c r="O10" s="2"/>
      <c r="P10" s="2"/>
      <c r="Q10" s="45"/>
      <c r="R10" s="2"/>
      <c r="S10" s="2" t="s">
        <v>249</v>
      </c>
      <c r="T10" s="2"/>
      <c r="U10" s="2">
        <v>10</v>
      </c>
      <c r="V10" s="455"/>
      <c r="W10" s="88">
        <f>Y5*2+Y6*7+Y7*1+Y8*0+Y9*0+Y10*8-0.6</f>
        <v>34.399999999999991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</row>
    <row r="11" spans="2:33" ht="27.9" customHeight="1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2"/>
      <c r="L11" s="2"/>
      <c r="M11" s="2"/>
      <c r="N11" s="45"/>
      <c r="O11" s="2"/>
      <c r="P11" s="2"/>
      <c r="Q11" s="45"/>
      <c r="R11" s="2"/>
      <c r="S11" s="2"/>
      <c r="T11" s="2"/>
      <c r="U11" s="2"/>
      <c r="V11" s="455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56"/>
      <c r="W12" s="89">
        <f>W6*4+W10*4+W8*9</f>
        <v>896.59999999999991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</row>
    <row r="13" spans="2:33" s="36" customFormat="1" ht="27.9" customHeight="1">
      <c r="B13" s="31">
        <v>4</v>
      </c>
      <c r="C13" s="453"/>
      <c r="D13" s="32" t="str">
        <f>'115.4月菜單'!F23</f>
        <v>五穀飯</v>
      </c>
      <c r="E13" s="32" t="s">
        <v>60</v>
      </c>
      <c r="F13" s="32"/>
      <c r="G13" s="32" t="str">
        <f>'115.4月菜單'!F24</f>
        <v>烤雞排</v>
      </c>
      <c r="H13" s="32" t="s">
        <v>73</v>
      </c>
      <c r="I13" s="32"/>
      <c r="J13" s="32" t="str">
        <f>'115.4月菜單'!F25</f>
        <v>滷蛋</v>
      </c>
      <c r="K13" s="32" t="s">
        <v>126</v>
      </c>
      <c r="L13" s="32"/>
      <c r="M13" s="32" t="str">
        <f>'115.4月菜單'!F26</f>
        <v>壽喜燒肉片</v>
      </c>
      <c r="N13" s="32" t="s">
        <v>17</v>
      </c>
      <c r="O13" s="32"/>
      <c r="P13" s="32" t="str">
        <f>'115.4月菜單'!F27</f>
        <v>季節蔬菜</v>
      </c>
      <c r="Q13" s="32" t="s">
        <v>64</v>
      </c>
      <c r="R13" s="32"/>
      <c r="S13" s="32" t="str">
        <f>'115.4月菜單'!F28</f>
        <v>菜頭湯</v>
      </c>
      <c r="T13" s="32" t="s">
        <v>17</v>
      </c>
      <c r="U13" s="32"/>
      <c r="V13" s="454"/>
      <c r="W13" s="33" t="s">
        <v>42</v>
      </c>
      <c r="X13" s="34" t="s">
        <v>19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453"/>
      <c r="D14" s="2" t="s">
        <v>130</v>
      </c>
      <c r="E14" s="2"/>
      <c r="F14" s="2">
        <v>80</v>
      </c>
      <c r="G14" s="465" t="s">
        <v>194</v>
      </c>
      <c r="H14" s="466"/>
      <c r="I14" s="2">
        <v>70</v>
      </c>
      <c r="J14" s="2" t="s">
        <v>129</v>
      </c>
      <c r="K14" s="2"/>
      <c r="L14" s="2">
        <v>55</v>
      </c>
      <c r="M14" s="2" t="s">
        <v>92</v>
      </c>
      <c r="N14" s="2"/>
      <c r="O14" s="2">
        <v>40</v>
      </c>
      <c r="P14" s="2" t="s">
        <v>56</v>
      </c>
      <c r="Q14" s="2"/>
      <c r="R14" s="2">
        <v>120</v>
      </c>
      <c r="S14" s="109" t="s">
        <v>118</v>
      </c>
      <c r="T14" s="109"/>
      <c r="U14" s="109">
        <v>30</v>
      </c>
      <c r="V14" s="455"/>
      <c r="W14" s="90">
        <f>Y13*15+Y14*0+Y15*5+Y16*0+Y17*15+Y18*12+15</f>
        <v>115</v>
      </c>
      <c r="X14" s="38" t="s">
        <v>116</v>
      </c>
      <c r="Y14" s="39">
        <v>2.7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>
      <c r="B15" s="37">
        <v>14</v>
      </c>
      <c r="C15" s="453"/>
      <c r="D15" s="2" t="s">
        <v>192</v>
      </c>
      <c r="E15" s="2"/>
      <c r="F15" s="2">
        <v>40</v>
      </c>
      <c r="G15" s="467"/>
      <c r="H15" s="471"/>
      <c r="I15" s="2"/>
      <c r="J15" s="158"/>
      <c r="K15" s="159"/>
      <c r="L15" s="2"/>
      <c r="M15" s="467" t="s">
        <v>110</v>
      </c>
      <c r="N15" s="468"/>
      <c r="O15" s="2">
        <v>10</v>
      </c>
      <c r="P15" s="2"/>
      <c r="Q15" s="2"/>
      <c r="R15" s="2"/>
      <c r="S15" s="472"/>
      <c r="T15" s="473"/>
      <c r="U15" s="109"/>
      <c r="V15" s="455"/>
      <c r="W15" s="40" t="s">
        <v>44</v>
      </c>
      <c r="X15" s="41" t="s">
        <v>25</v>
      </c>
      <c r="Y15" s="39">
        <v>2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>
      <c r="B16" s="37" t="s">
        <v>10</v>
      </c>
      <c r="C16" s="453"/>
      <c r="D16" s="45"/>
      <c r="E16" s="45"/>
      <c r="F16" s="2"/>
      <c r="G16" s="2"/>
      <c r="H16" s="2"/>
      <c r="I16" s="2"/>
      <c r="J16" s="2"/>
      <c r="K16" s="45"/>
      <c r="L16" s="2"/>
      <c r="M16" s="2" t="s">
        <v>59</v>
      </c>
      <c r="N16" s="87"/>
      <c r="O16" s="2">
        <v>10</v>
      </c>
      <c r="P16" s="2"/>
      <c r="Q16" s="45"/>
      <c r="R16" s="2"/>
      <c r="S16" s="109"/>
      <c r="T16" s="109"/>
      <c r="U16" s="109"/>
      <c r="V16" s="455"/>
      <c r="W16" s="88">
        <f>Y13*0+Y14*5+Y15*0+Y16*5+Y17*0+Y18*4</f>
        <v>28.5</v>
      </c>
      <c r="X16" s="41" t="s">
        <v>28</v>
      </c>
      <c r="Y16" s="39">
        <v>3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>
      <c r="B17" s="449" t="s">
        <v>36</v>
      </c>
      <c r="C17" s="453"/>
      <c r="D17" s="45"/>
      <c r="E17" s="45"/>
      <c r="F17" s="2"/>
      <c r="G17" s="2"/>
      <c r="H17" s="45"/>
      <c r="I17" s="2"/>
      <c r="J17" s="2"/>
      <c r="K17" s="45"/>
      <c r="L17" s="2"/>
      <c r="M17" s="2" t="s">
        <v>86</v>
      </c>
      <c r="N17" s="87"/>
      <c r="O17" s="2">
        <v>1</v>
      </c>
      <c r="P17" s="2"/>
      <c r="Q17" s="45"/>
      <c r="R17" s="2"/>
      <c r="S17" s="2"/>
      <c r="T17" s="2"/>
      <c r="U17" s="2"/>
      <c r="V17" s="455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>
      <c r="B18" s="449"/>
      <c r="C18" s="453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2"/>
      <c r="U18" s="2"/>
      <c r="V18" s="455"/>
      <c r="W18" s="88">
        <f>Y13*2+Y14*7+Y15*1+Y16*0+Y17*0+Y18*8-0.6</f>
        <v>32.300000000000004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2"/>
      <c r="U19" s="2"/>
      <c r="V19" s="455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56"/>
      <c r="W20" s="89">
        <f>W14*4+W18*4+W16*9</f>
        <v>845.7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>
      <c r="B21" s="31">
        <v>4</v>
      </c>
      <c r="C21" s="453"/>
      <c r="D21" s="32" t="str">
        <f>'115.4月菜單'!J23</f>
        <v>香Q米飯</v>
      </c>
      <c r="E21" s="32" t="s">
        <v>15</v>
      </c>
      <c r="F21" s="32"/>
      <c r="G21" s="32" t="str">
        <f>'115.4月菜單'!J24</f>
        <v>卡啦翅小腿X1(炸)</v>
      </c>
      <c r="H21" s="32" t="s">
        <v>88</v>
      </c>
      <c r="I21" s="32"/>
      <c r="J21" s="32" t="str">
        <f>'115.4月菜單'!J25</f>
        <v>蘿蔔滷肉</v>
      </c>
      <c r="K21" s="32" t="s">
        <v>17</v>
      </c>
      <c r="L21" s="32"/>
      <c r="M21" s="32" t="str">
        <f>'115.4月菜單'!J26</f>
        <v>北城豆腐鍋(豆)</v>
      </c>
      <c r="N21" s="32" t="s">
        <v>58</v>
      </c>
      <c r="O21" s="32"/>
      <c r="P21" s="32" t="str">
        <f>'115.4月菜單'!J27</f>
        <v>季節蔬菜</v>
      </c>
      <c r="Q21" s="32" t="s">
        <v>18</v>
      </c>
      <c r="R21" s="32"/>
      <c r="S21" s="32" t="str">
        <f>'115.4月菜單'!J28</f>
        <v>日式昆布湯</v>
      </c>
      <c r="T21" s="32" t="s">
        <v>17</v>
      </c>
      <c r="U21" s="32"/>
      <c r="V21" s="454"/>
      <c r="W21" s="33" t="s">
        <v>42</v>
      </c>
      <c r="X21" s="34" t="s">
        <v>19</v>
      </c>
      <c r="Y21" s="35">
        <v>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>
      <c r="B22" s="37" t="s">
        <v>8</v>
      </c>
      <c r="C22" s="453"/>
      <c r="D22" s="2" t="s">
        <v>54</v>
      </c>
      <c r="E22" s="2"/>
      <c r="F22" s="2">
        <v>120</v>
      </c>
      <c r="G22" s="119" t="s">
        <v>90</v>
      </c>
      <c r="H22" s="109"/>
      <c r="I22" s="109">
        <v>30</v>
      </c>
      <c r="J22" s="119" t="s">
        <v>118</v>
      </c>
      <c r="K22" s="109"/>
      <c r="L22" s="109">
        <v>40</v>
      </c>
      <c r="M22" s="2" t="s">
        <v>92</v>
      </c>
      <c r="N22" s="2"/>
      <c r="O22" s="2">
        <v>60</v>
      </c>
      <c r="P22" s="2" t="s">
        <v>56</v>
      </c>
      <c r="Q22" s="2"/>
      <c r="R22" s="2">
        <v>120</v>
      </c>
      <c r="S22" s="2" t="s">
        <v>102</v>
      </c>
      <c r="T22" s="2"/>
      <c r="U22" s="2">
        <v>1</v>
      </c>
      <c r="V22" s="455"/>
      <c r="W22" s="90">
        <f>Y21*15+Y22*0+Y23*5+Y24*0+Y25*15+Y26*12+15</f>
        <v>117</v>
      </c>
      <c r="X22" s="38" t="s">
        <v>116</v>
      </c>
      <c r="Y22" s="39">
        <v>2.9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>
      <c r="B23" s="37">
        <v>15</v>
      </c>
      <c r="C23" s="453"/>
      <c r="D23" s="2"/>
      <c r="E23" s="2"/>
      <c r="F23" s="2"/>
      <c r="G23" s="460"/>
      <c r="H23" s="461"/>
      <c r="I23" s="109"/>
      <c r="J23" s="227" t="s">
        <v>101</v>
      </c>
      <c r="K23" s="228"/>
      <c r="L23" s="109">
        <v>40</v>
      </c>
      <c r="M23" s="2" t="s">
        <v>114</v>
      </c>
      <c r="N23" s="2"/>
      <c r="O23" s="2">
        <v>5</v>
      </c>
      <c r="P23" s="2"/>
      <c r="Q23" s="2"/>
      <c r="R23" s="2"/>
      <c r="S23" s="458" t="s">
        <v>122</v>
      </c>
      <c r="T23" s="459"/>
      <c r="U23" s="2">
        <v>5</v>
      </c>
      <c r="V23" s="455"/>
      <c r="W23" s="40" t="s">
        <v>44</v>
      </c>
      <c r="X23" s="41" t="s">
        <v>25</v>
      </c>
      <c r="Y23" s="39">
        <v>2.4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33" s="58" customFormat="1" ht="27.9" customHeight="1">
      <c r="B24" s="37" t="s">
        <v>10</v>
      </c>
      <c r="C24" s="453"/>
      <c r="D24" s="2"/>
      <c r="E24" s="2"/>
      <c r="F24" s="2"/>
      <c r="G24" s="109"/>
      <c r="H24" s="109"/>
      <c r="I24" s="109"/>
      <c r="J24" s="109" t="s">
        <v>86</v>
      </c>
      <c r="K24" s="109"/>
      <c r="L24" s="109">
        <v>1</v>
      </c>
      <c r="M24" s="2" t="s">
        <v>91</v>
      </c>
      <c r="N24" s="85" t="s">
        <v>84</v>
      </c>
      <c r="O24" s="2">
        <v>20</v>
      </c>
      <c r="P24" s="2"/>
      <c r="Q24" s="45"/>
      <c r="R24" s="2"/>
      <c r="S24" s="2" t="s">
        <v>87</v>
      </c>
      <c r="T24" s="45"/>
      <c r="U24" s="2">
        <v>1</v>
      </c>
      <c r="V24" s="455"/>
      <c r="W24" s="88">
        <f>Y21*0+Y22*5+Y23*0+Y24*5+Y25*0+Y26*4</f>
        <v>29.5</v>
      </c>
      <c r="X24" s="41" t="s">
        <v>28</v>
      </c>
      <c r="Y24" s="39">
        <v>3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>
      <c r="B25" s="449" t="s">
        <v>37</v>
      </c>
      <c r="C25" s="453"/>
      <c r="D25" s="2"/>
      <c r="E25" s="85"/>
      <c r="F25" s="2"/>
      <c r="G25" s="2"/>
      <c r="H25" s="45"/>
      <c r="I25" s="2"/>
      <c r="J25" s="109"/>
      <c r="K25" s="109"/>
      <c r="L25" s="109"/>
      <c r="M25" s="2" t="s">
        <v>86</v>
      </c>
      <c r="N25" s="2"/>
      <c r="O25" s="2">
        <v>1</v>
      </c>
      <c r="P25" s="2"/>
      <c r="Q25" s="45"/>
      <c r="R25" s="2"/>
      <c r="S25" s="2"/>
      <c r="T25" s="2"/>
      <c r="U25" s="2"/>
      <c r="V25" s="455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>
      <c r="B26" s="449"/>
      <c r="C26" s="453"/>
      <c r="D26" s="2"/>
      <c r="E26" s="2"/>
      <c r="F26" s="2"/>
      <c r="G26" s="63"/>
      <c r="H26" s="45"/>
      <c r="I26" s="2"/>
      <c r="J26" s="2"/>
      <c r="K26" s="45"/>
      <c r="L26" s="2"/>
      <c r="M26" s="467"/>
      <c r="N26" s="468"/>
      <c r="O26" s="2"/>
      <c r="P26" s="2"/>
      <c r="Q26" s="45"/>
      <c r="R26" s="2"/>
      <c r="S26" s="2"/>
      <c r="T26" s="45"/>
      <c r="U26" s="2"/>
      <c r="V26" s="455"/>
      <c r="W26" s="88">
        <f>Y21*2+Y22*7+Y23*1+Y24*0+Y25*0+Y26*8</f>
        <v>34.699999999999996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>
      <c r="B27" s="64" t="s">
        <v>34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55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33" s="58" customFormat="1" ht="27.9" customHeight="1" thickBot="1">
      <c r="B28" s="66"/>
      <c r="C28" s="67"/>
      <c r="D28" s="87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56"/>
      <c r="W28" s="89">
        <f>W22*4+W26*4+W24*9</f>
        <v>872.3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3" s="36" customFormat="1" ht="27.9" customHeight="1">
      <c r="B29" s="31">
        <v>4</v>
      </c>
      <c r="C29" s="453"/>
      <c r="D29" s="32" t="str">
        <f>'115.4月菜單'!N23</f>
        <v>香Q米飯</v>
      </c>
      <c r="E29" s="32" t="s">
        <v>15</v>
      </c>
      <c r="F29" s="32"/>
      <c r="G29" s="32" t="str">
        <f>'115.4月菜單'!N24</f>
        <v>三杯雞</v>
      </c>
      <c r="H29" s="32" t="s">
        <v>17</v>
      </c>
      <c r="I29" s="32"/>
      <c r="J29" s="32" t="str">
        <f>'115.4月菜單'!N25</f>
        <v>豆干肉絲</v>
      </c>
      <c r="K29" s="32" t="s">
        <v>17</v>
      </c>
      <c r="L29" s="32"/>
      <c r="M29" s="32" t="str">
        <f>'115.4月菜單'!N26</f>
        <v>肉燥拌花菜</v>
      </c>
      <c r="N29" s="32" t="s">
        <v>17</v>
      </c>
      <c r="O29" s="32"/>
      <c r="P29" s="32" t="str">
        <f>'115.4月菜單'!N27</f>
        <v>季節蔬菜</v>
      </c>
      <c r="Q29" s="32" t="s">
        <v>48</v>
      </c>
      <c r="R29" s="32"/>
      <c r="S29" s="32" t="str">
        <f>'115.4月菜單'!N28</f>
        <v>青菜蛋花湯/水果</v>
      </c>
      <c r="T29" s="32" t="s">
        <v>47</v>
      </c>
      <c r="U29" s="32"/>
      <c r="V29" s="454" t="s">
        <v>33</v>
      </c>
      <c r="W29" s="33" t="s">
        <v>42</v>
      </c>
      <c r="X29" s="34" t="s">
        <v>19</v>
      </c>
      <c r="Y29" s="35">
        <v>6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3" ht="27.9" customHeight="1">
      <c r="B30" s="37" t="s">
        <v>8</v>
      </c>
      <c r="C30" s="453"/>
      <c r="D30" s="2" t="s">
        <v>54</v>
      </c>
      <c r="E30" s="2"/>
      <c r="F30" s="2">
        <v>120</v>
      </c>
      <c r="G30" s="2" t="s">
        <v>254</v>
      </c>
      <c r="H30" s="2"/>
      <c r="I30" s="2">
        <v>70</v>
      </c>
      <c r="J30" s="2" t="s">
        <v>167</v>
      </c>
      <c r="K30" s="2"/>
      <c r="L30" s="2">
        <v>40</v>
      </c>
      <c r="M30" s="2" t="s">
        <v>164</v>
      </c>
      <c r="N30" s="2"/>
      <c r="O30" s="2">
        <v>70</v>
      </c>
      <c r="P30" s="2" t="s">
        <v>56</v>
      </c>
      <c r="Q30" s="2"/>
      <c r="R30" s="2">
        <v>120</v>
      </c>
      <c r="S30" s="2" t="s">
        <v>70</v>
      </c>
      <c r="T30" s="45"/>
      <c r="U30" s="2">
        <v>10</v>
      </c>
      <c r="V30" s="455"/>
      <c r="W30" s="90">
        <f>Y29*15+Y30*0+Y31*5+Y32*0+Y33*15+Y34*12</f>
        <v>116</v>
      </c>
      <c r="X30" s="38" t="s">
        <v>116</v>
      </c>
      <c r="Y30" s="39">
        <v>2.7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>
      <c r="B31" s="37">
        <v>16</v>
      </c>
      <c r="C31" s="453"/>
      <c r="D31" s="2"/>
      <c r="E31" s="2"/>
      <c r="F31" s="2"/>
      <c r="G31" s="2"/>
      <c r="H31" s="2"/>
      <c r="I31" s="2"/>
      <c r="J31" s="467" t="s">
        <v>98</v>
      </c>
      <c r="K31" s="468"/>
      <c r="L31" s="2">
        <v>20</v>
      </c>
      <c r="M31" s="2" t="s">
        <v>72</v>
      </c>
      <c r="N31" s="2"/>
      <c r="O31" s="2">
        <v>3</v>
      </c>
      <c r="P31" s="2"/>
      <c r="Q31" s="2"/>
      <c r="R31" s="2"/>
      <c r="S31" s="2" t="s">
        <v>92</v>
      </c>
      <c r="T31" s="2"/>
      <c r="U31" s="2">
        <v>30</v>
      </c>
      <c r="V31" s="455"/>
      <c r="W31" s="40" t="s">
        <v>44</v>
      </c>
      <c r="X31" s="41" t="s">
        <v>25</v>
      </c>
      <c r="Y31" s="39">
        <v>2.2000000000000002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</row>
    <row r="32" spans="2:33" ht="27.9" customHeight="1">
      <c r="B32" s="37" t="s">
        <v>10</v>
      </c>
      <c r="C32" s="453"/>
      <c r="D32" s="45"/>
      <c r="E32" s="45"/>
      <c r="F32" s="2"/>
      <c r="G32" s="2"/>
      <c r="H32" s="45"/>
      <c r="I32" s="2"/>
      <c r="J32" s="2"/>
      <c r="K32" s="110"/>
      <c r="L32" s="2"/>
      <c r="M32" s="2" t="s">
        <v>86</v>
      </c>
      <c r="N32" s="2"/>
      <c r="O32" s="2">
        <v>1</v>
      </c>
      <c r="P32" s="2"/>
      <c r="Q32" s="45"/>
      <c r="R32" s="2"/>
      <c r="S32" s="2" t="s">
        <v>86</v>
      </c>
      <c r="T32" s="45"/>
      <c r="U32" s="2">
        <v>1</v>
      </c>
      <c r="V32" s="455"/>
      <c r="W32" s="88">
        <f>Y29*0+Y30*5+Y31*0+Y32*5+Y33*0+Y34*4</f>
        <v>28.5</v>
      </c>
      <c r="X32" s="41" t="s">
        <v>28</v>
      </c>
      <c r="Y32" s="39">
        <v>3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</row>
    <row r="33" spans="2:36" ht="27.9" customHeight="1">
      <c r="B33" s="449" t="s">
        <v>38</v>
      </c>
      <c r="C33" s="453"/>
      <c r="D33" s="45"/>
      <c r="E33" s="45"/>
      <c r="F33" s="2"/>
      <c r="G33" s="2"/>
      <c r="H33" s="45"/>
      <c r="I33" s="2"/>
      <c r="J33" s="2"/>
      <c r="K33" s="85"/>
      <c r="L33" s="2"/>
      <c r="M33" s="158"/>
      <c r="N33" s="159"/>
      <c r="O33" s="2"/>
      <c r="P33" s="2"/>
      <c r="Q33" s="45"/>
      <c r="R33" s="2"/>
      <c r="S33" s="2" t="s">
        <v>95</v>
      </c>
      <c r="T33" s="45"/>
      <c r="U33" s="2">
        <v>1</v>
      </c>
      <c r="V33" s="455"/>
      <c r="W33" s="40" t="s">
        <v>45</v>
      </c>
      <c r="X33" s="41" t="s">
        <v>31</v>
      </c>
      <c r="Y33" s="39">
        <v>1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</row>
    <row r="34" spans="2:36" ht="27.9" customHeight="1">
      <c r="B34" s="449"/>
      <c r="C34" s="453"/>
      <c r="D34" s="45"/>
      <c r="E34" s="45"/>
      <c r="F34" s="2"/>
      <c r="G34" s="2"/>
      <c r="H34" s="45"/>
      <c r="I34" s="2"/>
      <c r="J34" s="2"/>
      <c r="K34" s="45"/>
      <c r="L34" s="2"/>
      <c r="M34" s="119"/>
      <c r="N34" s="181"/>
      <c r="O34" s="2"/>
      <c r="P34" s="2"/>
      <c r="Q34" s="45"/>
      <c r="R34" s="2"/>
      <c r="S34" s="2"/>
      <c r="T34" s="45"/>
      <c r="U34" s="2"/>
      <c r="V34" s="455"/>
      <c r="W34" s="88">
        <f>Y29*2+Y30*7+Y31*1+Y32*0+Y33*0+Y34*8</f>
        <v>33.1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</row>
    <row r="35" spans="2:36" ht="27.9" customHeight="1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55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6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56"/>
      <c r="W36" s="89">
        <f>W30*4+W34*4+W32*9</f>
        <v>852.9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6" s="36" customFormat="1" ht="27.9" customHeight="1">
      <c r="B37" s="31">
        <v>4</v>
      </c>
      <c r="C37" s="453"/>
      <c r="D37" s="32" t="str">
        <f>'115.4月菜單'!R23</f>
        <v>香Q米飯</v>
      </c>
      <c r="E37" s="32" t="s">
        <v>15</v>
      </c>
      <c r="F37" s="32"/>
      <c r="G37" s="32" t="str">
        <f>'115.4月菜單'!R24</f>
        <v>鹽酥雞(炸)</v>
      </c>
      <c r="H37" s="32" t="s">
        <v>88</v>
      </c>
      <c r="I37" s="32"/>
      <c r="J37" s="32" t="str">
        <f>'115.4月菜單'!R25</f>
        <v>麻香肉片</v>
      </c>
      <c r="K37" s="32" t="s">
        <v>17</v>
      </c>
      <c r="L37" s="32"/>
      <c r="M37" s="32" t="str">
        <f>'115.4月菜單'!R26</f>
        <v>蒸蛋</v>
      </c>
      <c r="N37" s="32" t="s">
        <v>15</v>
      </c>
      <c r="O37" s="32"/>
      <c r="P37" s="32" t="str">
        <f>'115.4月菜單'!R27</f>
        <v>季節蔬菜</v>
      </c>
      <c r="Q37" s="32" t="s">
        <v>49</v>
      </c>
      <c r="R37" s="32"/>
      <c r="S37" s="32" t="str">
        <f>'115.4月菜單'!R28</f>
        <v>玉米濃湯(芡)</v>
      </c>
      <c r="T37" s="32" t="s">
        <v>120</v>
      </c>
      <c r="U37" s="32"/>
      <c r="V37" s="454"/>
      <c r="W37" s="33" t="s">
        <v>42</v>
      </c>
      <c r="X37" s="34" t="s">
        <v>19</v>
      </c>
      <c r="Y37" s="35">
        <v>6.3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  <c r="AH37" s="136"/>
      <c r="AI37" s="136"/>
      <c r="AJ37" s="136"/>
    </row>
    <row r="38" spans="2:36" ht="27.9" customHeight="1">
      <c r="B38" s="37" t="s">
        <v>8</v>
      </c>
      <c r="C38" s="453"/>
      <c r="D38" s="2" t="s">
        <v>54</v>
      </c>
      <c r="E38" s="2"/>
      <c r="F38" s="2">
        <v>120</v>
      </c>
      <c r="G38" s="182" t="s">
        <v>121</v>
      </c>
      <c r="H38" s="183"/>
      <c r="I38" s="117">
        <v>70</v>
      </c>
      <c r="J38" s="182" t="s">
        <v>92</v>
      </c>
      <c r="K38" s="183"/>
      <c r="L38" s="117">
        <v>60</v>
      </c>
      <c r="M38" s="119" t="s">
        <v>70</v>
      </c>
      <c r="N38" s="217"/>
      <c r="O38" s="134">
        <v>55</v>
      </c>
      <c r="P38" s="2" t="s">
        <v>56</v>
      </c>
      <c r="Q38" s="2"/>
      <c r="R38" s="2">
        <v>120</v>
      </c>
      <c r="S38" s="2" t="s">
        <v>113</v>
      </c>
      <c r="T38" s="2"/>
      <c r="U38" s="2">
        <v>20</v>
      </c>
      <c r="V38" s="455"/>
      <c r="W38" s="90">
        <f>Y37*15+Y38*0+Y39*5+Y40*0+Y41*15+Y42*12+15</f>
        <v>118.5</v>
      </c>
      <c r="X38" s="38" t="s">
        <v>116</v>
      </c>
      <c r="Y38" s="39">
        <v>2.8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  <c r="AH38" s="136"/>
      <c r="AI38" s="136"/>
      <c r="AJ38" s="136"/>
    </row>
    <row r="39" spans="2:36" ht="27.9" customHeight="1">
      <c r="B39" s="37">
        <v>17</v>
      </c>
      <c r="C39" s="453"/>
      <c r="D39" s="2"/>
      <c r="E39" s="2"/>
      <c r="F39" s="2"/>
      <c r="G39" s="158"/>
      <c r="H39" s="159"/>
      <c r="I39" s="2"/>
      <c r="J39" s="467" t="s">
        <v>110</v>
      </c>
      <c r="K39" s="468"/>
      <c r="L39" s="2">
        <v>20</v>
      </c>
      <c r="M39" s="2" t="s">
        <v>107</v>
      </c>
      <c r="N39" s="135"/>
      <c r="O39" s="134">
        <v>1</v>
      </c>
      <c r="P39" s="2"/>
      <c r="Q39" s="2"/>
      <c r="R39" s="2"/>
      <c r="S39" s="2" t="s">
        <v>70</v>
      </c>
      <c r="T39" s="2"/>
      <c r="U39" s="2">
        <v>10</v>
      </c>
      <c r="V39" s="455"/>
      <c r="W39" s="40" t="s">
        <v>44</v>
      </c>
      <c r="X39" s="41" t="s">
        <v>25</v>
      </c>
      <c r="Y39" s="39">
        <v>1.8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  <c r="AH39" s="136"/>
      <c r="AI39" s="136"/>
      <c r="AJ39" s="136"/>
    </row>
    <row r="40" spans="2:36" ht="27.9" customHeight="1">
      <c r="B40" s="37" t="s">
        <v>10</v>
      </c>
      <c r="C40" s="453"/>
      <c r="D40" s="2"/>
      <c r="E40" s="2"/>
      <c r="F40" s="2"/>
      <c r="G40" s="2"/>
      <c r="H40" s="2"/>
      <c r="I40" s="2"/>
      <c r="J40" s="158"/>
      <c r="K40" s="159"/>
      <c r="L40" s="2"/>
      <c r="M40" s="2"/>
      <c r="N40" s="110"/>
      <c r="O40" s="2"/>
      <c r="P40" s="2"/>
      <c r="Q40" s="2"/>
      <c r="R40" s="2"/>
      <c r="S40" s="2"/>
      <c r="T40" s="2"/>
      <c r="U40" s="2"/>
      <c r="V40" s="455"/>
      <c r="W40" s="88">
        <f>Y37*0+Y38*5+Y39*0+Y40*5+Y41*0+Y42*4</f>
        <v>29</v>
      </c>
      <c r="X40" s="41" t="s">
        <v>28</v>
      </c>
      <c r="Y40" s="39">
        <v>3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  <c r="AH40" s="136"/>
      <c r="AI40" s="136"/>
      <c r="AJ40" s="136"/>
    </row>
    <row r="41" spans="2:36" ht="27.9" customHeight="1">
      <c r="B41" s="449" t="s">
        <v>30</v>
      </c>
      <c r="C41" s="453"/>
      <c r="D41" s="2"/>
      <c r="E41" s="85"/>
      <c r="F41" s="2"/>
      <c r="G41" s="2"/>
      <c r="H41" s="2"/>
      <c r="I41" s="2"/>
      <c r="J41" s="2"/>
      <c r="K41" s="2"/>
      <c r="L41" s="2"/>
      <c r="M41" s="2"/>
      <c r="N41" s="110"/>
      <c r="O41" s="2"/>
      <c r="P41" s="2"/>
      <c r="Q41" s="2"/>
      <c r="R41" s="2"/>
      <c r="S41" s="2"/>
      <c r="T41" s="85"/>
      <c r="U41" s="2"/>
      <c r="V41" s="455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6" ht="27.9" customHeight="1">
      <c r="B42" s="449"/>
      <c r="C42" s="453"/>
      <c r="D42" s="2"/>
      <c r="E42" s="2"/>
      <c r="F42" s="2"/>
      <c r="G42" s="2"/>
      <c r="H42" s="45"/>
      <c r="I42" s="2"/>
      <c r="J42" s="2"/>
      <c r="K42" s="2"/>
      <c r="L42" s="2"/>
      <c r="M42" s="2"/>
      <c r="N42" s="45"/>
      <c r="O42" s="2"/>
      <c r="P42" s="2"/>
      <c r="Q42" s="45"/>
      <c r="R42" s="2"/>
      <c r="S42" s="2"/>
      <c r="T42" s="85"/>
      <c r="U42" s="2"/>
      <c r="V42" s="455"/>
      <c r="W42" s="88">
        <f>Y37*2+Y38*7+Y39*1+Y40*0+Y41*0+Y42*8</f>
        <v>33.999999999999993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6" ht="27.9" customHeight="1">
      <c r="B43" s="47" t="s">
        <v>34</v>
      </c>
      <c r="C43" s="48"/>
      <c r="D43" s="87"/>
      <c r="E43" s="45"/>
      <c r="F43" s="2"/>
      <c r="G43" s="2"/>
      <c r="H43" s="45"/>
      <c r="I43" s="2"/>
      <c r="J43" s="2"/>
      <c r="K43" s="45"/>
      <c r="L43" s="2"/>
      <c r="M43" s="119"/>
      <c r="N43" s="133"/>
      <c r="O43" s="2"/>
      <c r="P43" s="2"/>
      <c r="Q43" s="45"/>
      <c r="R43" s="2"/>
      <c r="S43" s="2"/>
      <c r="T43" s="45"/>
      <c r="U43" s="2"/>
      <c r="V43" s="455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6" ht="27.9" customHeight="1" thickBot="1">
      <c r="B44" s="70"/>
      <c r="C44" s="51"/>
      <c r="D44" s="164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56"/>
      <c r="W44" s="89">
        <f>W38*4+W42*4+W40*9</f>
        <v>871</v>
      </c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6" s="62" customFormat="1" ht="21.75" customHeight="1">
      <c r="B45" s="17"/>
      <c r="C45" s="16"/>
      <c r="D45" s="16"/>
      <c r="E45" s="73"/>
      <c r="F45" s="16"/>
      <c r="G45" s="16"/>
      <c r="H45" s="73"/>
      <c r="I45" s="16"/>
      <c r="J45" s="463"/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  <c r="V45" s="463"/>
      <c r="W45" s="463"/>
      <c r="X45" s="463"/>
      <c r="Y45" s="463"/>
      <c r="Z45" s="74"/>
      <c r="AB45" s="57"/>
    </row>
    <row r="46" spans="2:36" ht="28.2">
      <c r="B46" s="57"/>
      <c r="C46" s="62"/>
      <c r="D46" s="462"/>
      <c r="E46" s="462"/>
      <c r="F46" s="464"/>
      <c r="G46" s="464"/>
      <c r="H46" s="75"/>
      <c r="K46" s="75"/>
      <c r="M46" s="136"/>
      <c r="N46" s="136"/>
      <c r="O46" s="136"/>
      <c r="Q46" s="75"/>
      <c r="T46" s="75"/>
    </row>
    <row r="47" spans="2:36" ht="28.2">
      <c r="M47" s="136"/>
      <c r="N47" s="136"/>
      <c r="O47" s="136"/>
    </row>
  </sheetData>
  <mergeCells count="29">
    <mergeCell ref="C37:C42"/>
    <mergeCell ref="V37:V44"/>
    <mergeCell ref="B41:B42"/>
    <mergeCell ref="J45:Y45"/>
    <mergeCell ref="D46:G46"/>
    <mergeCell ref="J39:K39"/>
    <mergeCell ref="C21:C26"/>
    <mergeCell ref="V21:V28"/>
    <mergeCell ref="B25:B26"/>
    <mergeCell ref="C29:C34"/>
    <mergeCell ref="V29:V36"/>
    <mergeCell ref="B33:B34"/>
    <mergeCell ref="S23:T23"/>
    <mergeCell ref="M26:N26"/>
    <mergeCell ref="G23:H23"/>
    <mergeCell ref="J31:K31"/>
    <mergeCell ref="C13:C18"/>
    <mergeCell ref="V13:V20"/>
    <mergeCell ref="B17:B18"/>
    <mergeCell ref="B1:Y1"/>
    <mergeCell ref="B2:G2"/>
    <mergeCell ref="C5:C10"/>
    <mergeCell ref="B9:B10"/>
    <mergeCell ref="F3:L3"/>
    <mergeCell ref="V5:V12"/>
    <mergeCell ref="G14:H14"/>
    <mergeCell ref="G15:H15"/>
    <mergeCell ref="M15:N15"/>
    <mergeCell ref="S15:T15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A29" zoomScale="75" zoomScaleNormal="75" workbookViewId="0">
      <selection activeCell="W31" sqref="W31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50" t="s">
        <v>228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"/>
      <c r="AB1" s="6"/>
    </row>
    <row r="2" spans="2:33" s="5" customFormat="1" ht="13.5" customHeight="1">
      <c r="B2" s="451"/>
      <c r="C2" s="452"/>
      <c r="D2" s="452"/>
      <c r="E2" s="452"/>
      <c r="F2" s="452"/>
      <c r="G2" s="452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41</v>
      </c>
      <c r="C3" s="10"/>
      <c r="D3" s="11"/>
      <c r="E3" s="11"/>
      <c r="F3" s="457" t="s">
        <v>85</v>
      </c>
      <c r="G3" s="457"/>
      <c r="H3" s="457"/>
      <c r="I3" s="457"/>
      <c r="J3" s="457"/>
      <c r="K3" s="457"/>
      <c r="L3" s="457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4</v>
      </c>
      <c r="C5" s="453"/>
      <c r="D5" s="32" t="str">
        <f>'115.4月菜單'!B32</f>
        <v>香Q米飯</v>
      </c>
      <c r="E5" s="32" t="s">
        <v>51</v>
      </c>
      <c r="F5" s="1" t="s">
        <v>16</v>
      </c>
      <c r="G5" s="32" t="str">
        <f>'115.4月菜單'!B33</f>
        <v>蘭花干滷肉(豆)</v>
      </c>
      <c r="H5" s="32" t="s">
        <v>17</v>
      </c>
      <c r="I5" s="1" t="s">
        <v>16</v>
      </c>
      <c r="J5" s="32" t="str">
        <f>'115.4月菜單'!B34</f>
        <v>卡啦翅小腿(炸)</v>
      </c>
      <c r="K5" s="32" t="s">
        <v>88</v>
      </c>
      <c r="L5" s="1" t="s">
        <v>16</v>
      </c>
      <c r="M5" s="32" t="str">
        <f>'115.4月菜單'!B35</f>
        <v>酢醬高麗菜</v>
      </c>
      <c r="N5" s="32" t="s">
        <v>17</v>
      </c>
      <c r="O5" s="1" t="s">
        <v>16</v>
      </c>
      <c r="P5" s="32" t="str">
        <f>'115.4月菜單'!B36</f>
        <v>季節蔬菜</v>
      </c>
      <c r="Q5" s="32" t="s">
        <v>52</v>
      </c>
      <c r="R5" s="1" t="s">
        <v>16</v>
      </c>
      <c r="S5" s="32" t="str">
        <f>'115.4月菜單'!B37</f>
        <v>紫菜蛋花湯</v>
      </c>
      <c r="T5" s="32" t="s">
        <v>17</v>
      </c>
      <c r="U5" s="1" t="s">
        <v>16</v>
      </c>
      <c r="V5" s="454"/>
      <c r="W5" s="33" t="s">
        <v>42</v>
      </c>
      <c r="X5" s="34" t="s">
        <v>19</v>
      </c>
      <c r="Y5" s="35">
        <v>6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453"/>
      <c r="D6" s="2" t="s">
        <v>55</v>
      </c>
      <c r="E6" s="2"/>
      <c r="F6" s="2">
        <v>120</v>
      </c>
      <c r="G6" s="2" t="s">
        <v>131</v>
      </c>
      <c r="H6" s="2" t="s">
        <v>84</v>
      </c>
      <c r="I6" s="2">
        <v>20</v>
      </c>
      <c r="J6" s="2" t="s">
        <v>90</v>
      </c>
      <c r="K6" s="2"/>
      <c r="L6" s="2">
        <v>30</v>
      </c>
      <c r="M6" s="2" t="s">
        <v>92</v>
      </c>
      <c r="N6" s="2"/>
      <c r="O6" s="2">
        <v>80</v>
      </c>
      <c r="P6" s="2" t="s">
        <v>56</v>
      </c>
      <c r="Q6" s="2"/>
      <c r="R6" s="2">
        <v>120</v>
      </c>
      <c r="S6" s="2" t="s">
        <v>87</v>
      </c>
      <c r="T6" s="2"/>
      <c r="U6" s="2">
        <v>1</v>
      </c>
      <c r="V6" s="455"/>
      <c r="W6" s="90">
        <f>Y5*15+Y6*0+Y7*5+Y8*0+Y9*15+Y10*12+15</f>
        <v>115</v>
      </c>
      <c r="X6" s="38" t="s">
        <v>116</v>
      </c>
      <c r="Y6" s="39">
        <v>2.7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>
      <c r="B7" s="37">
        <v>20</v>
      </c>
      <c r="C7" s="453"/>
      <c r="D7" s="2"/>
      <c r="E7" s="2"/>
      <c r="F7" s="2"/>
      <c r="G7" s="467" t="s">
        <v>101</v>
      </c>
      <c r="H7" s="468"/>
      <c r="I7" s="2">
        <v>50</v>
      </c>
      <c r="J7" s="2"/>
      <c r="K7" s="2"/>
      <c r="L7" s="2"/>
      <c r="M7" s="2" t="s">
        <v>86</v>
      </c>
      <c r="N7" s="2"/>
      <c r="O7" s="2">
        <v>1</v>
      </c>
      <c r="P7" s="2"/>
      <c r="Q7" s="2"/>
      <c r="R7" s="2"/>
      <c r="S7" s="2" t="s">
        <v>99</v>
      </c>
      <c r="T7" s="2"/>
      <c r="U7" s="2">
        <v>1</v>
      </c>
      <c r="V7" s="455"/>
      <c r="W7" s="40" t="s">
        <v>44</v>
      </c>
      <c r="X7" s="41" t="s">
        <v>25</v>
      </c>
      <c r="Y7" s="39">
        <v>2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>
      <c r="B8" s="37" t="s">
        <v>10</v>
      </c>
      <c r="C8" s="453"/>
      <c r="D8" s="2"/>
      <c r="E8" s="2"/>
      <c r="F8" s="2"/>
      <c r="G8" s="2"/>
      <c r="H8" s="87"/>
      <c r="I8" s="2"/>
      <c r="J8" s="2"/>
      <c r="K8" s="87"/>
      <c r="L8" s="2"/>
      <c r="M8" s="2" t="s">
        <v>72</v>
      </c>
      <c r="N8" s="2"/>
      <c r="O8" s="2">
        <v>3</v>
      </c>
      <c r="P8" s="2"/>
      <c r="Q8" s="45"/>
      <c r="R8" s="2"/>
      <c r="S8" s="2" t="s">
        <v>70</v>
      </c>
      <c r="T8" s="2"/>
      <c r="U8" s="2">
        <v>10</v>
      </c>
      <c r="V8" s="455"/>
      <c r="W8" s="88">
        <f>Y5*0+Y6*5+Y7*0+Y8*5+Y9*0+Y10*4</f>
        <v>28.5</v>
      </c>
      <c r="X8" s="41" t="s">
        <v>28</v>
      </c>
      <c r="Y8" s="39">
        <v>3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>
      <c r="B9" s="449" t="s">
        <v>35</v>
      </c>
      <c r="C9" s="453"/>
      <c r="D9" s="2"/>
      <c r="E9" s="2"/>
      <c r="F9" s="2"/>
      <c r="G9" s="2"/>
      <c r="H9" s="45"/>
      <c r="I9" s="2"/>
      <c r="K9" s="132"/>
      <c r="M9" s="2" t="s">
        <v>107</v>
      </c>
      <c r="N9" s="2"/>
      <c r="O9" s="2">
        <v>1</v>
      </c>
      <c r="P9" s="2"/>
      <c r="Q9" s="45"/>
      <c r="R9" s="2"/>
      <c r="S9" s="2"/>
      <c r="T9" s="85"/>
      <c r="U9" s="2"/>
      <c r="V9" s="455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>
      <c r="B10" s="449"/>
      <c r="C10" s="453"/>
      <c r="D10" s="2"/>
      <c r="E10" s="2"/>
      <c r="F10" s="2"/>
      <c r="G10" s="2"/>
      <c r="H10" s="45"/>
      <c r="I10" s="2"/>
      <c r="K10" s="132"/>
      <c r="M10" s="2"/>
      <c r="N10" s="45"/>
      <c r="O10" s="2"/>
      <c r="P10" s="2"/>
      <c r="Q10" s="45"/>
      <c r="R10" s="2"/>
      <c r="S10" s="2"/>
      <c r="T10" s="45"/>
      <c r="U10" s="2"/>
      <c r="V10" s="455"/>
      <c r="W10" s="88">
        <f>Y5*2+Y6*7+Y7*1+Y8*0+Y9*0+Y10*8</f>
        <v>32.900000000000006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>
      <c r="B11" s="47" t="s">
        <v>34</v>
      </c>
      <c r="C11" s="48"/>
      <c r="D11" s="2"/>
      <c r="E11" s="45"/>
      <c r="F11" s="2"/>
      <c r="G11" s="2"/>
      <c r="H11" s="45"/>
      <c r="I11" s="2"/>
      <c r="K11" s="132"/>
      <c r="M11" s="158"/>
      <c r="N11" s="168"/>
      <c r="O11" s="120"/>
      <c r="P11" s="2"/>
      <c r="Q11" s="45"/>
      <c r="R11" s="2"/>
      <c r="S11" s="2"/>
      <c r="T11" s="45"/>
      <c r="U11" s="2"/>
      <c r="V11" s="455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119"/>
      <c r="K12" s="142"/>
      <c r="L12" s="120"/>
      <c r="M12" s="166"/>
      <c r="N12" s="169"/>
      <c r="O12" s="167"/>
      <c r="P12" s="2"/>
      <c r="Q12" s="45"/>
      <c r="R12" s="2"/>
      <c r="S12" s="2"/>
      <c r="T12" s="45"/>
      <c r="U12" s="2"/>
      <c r="V12" s="456"/>
      <c r="W12" s="89">
        <f>W6*4+W10*4+W8*9</f>
        <v>848.1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>
      <c r="B13" s="31">
        <v>4</v>
      </c>
      <c r="C13" s="453"/>
      <c r="D13" s="32" t="str">
        <f>'115.4月菜單'!F32</f>
        <v>糙米飯</v>
      </c>
      <c r="E13" s="32" t="s">
        <v>71</v>
      </c>
      <c r="F13" s="32"/>
      <c r="G13" s="32" t="str">
        <f>'115.4月菜單'!F33</f>
        <v>里肌肉排</v>
      </c>
      <c r="H13" s="32" t="s">
        <v>126</v>
      </c>
      <c r="I13" s="32"/>
      <c r="J13" s="32" t="str">
        <f>'115.4月菜單'!F34</f>
        <v>熱炒鐵板豬肉</v>
      </c>
      <c r="K13" s="32" t="s">
        <v>17</v>
      </c>
      <c r="L13" s="32"/>
      <c r="M13" s="165" t="str">
        <f>'115.4月菜單'!F35</f>
        <v>麻婆豆腐(豆)</v>
      </c>
      <c r="N13" s="165" t="s">
        <v>17</v>
      </c>
      <c r="O13" s="165"/>
      <c r="P13" s="32" t="str">
        <f>'115.4月菜單'!F36</f>
        <v>季節蔬菜</v>
      </c>
      <c r="Q13" s="32" t="s">
        <v>52</v>
      </c>
      <c r="R13" s="32"/>
      <c r="S13" s="32" t="str">
        <f>'115.4月菜單'!F37</f>
        <v>竹筍湯</v>
      </c>
      <c r="T13" s="32" t="s">
        <v>17</v>
      </c>
      <c r="U13" s="32"/>
      <c r="V13" s="454"/>
      <c r="W13" s="33" t="s">
        <v>42</v>
      </c>
      <c r="X13" s="34" t="s">
        <v>19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453"/>
      <c r="D14" s="2" t="s">
        <v>106</v>
      </c>
      <c r="E14" s="2"/>
      <c r="F14" s="2">
        <v>40</v>
      </c>
      <c r="G14" s="58" t="s">
        <v>125</v>
      </c>
      <c r="H14" s="118"/>
      <c r="I14" s="117">
        <v>40</v>
      </c>
      <c r="J14" s="2" t="s">
        <v>219</v>
      </c>
      <c r="K14" s="2"/>
      <c r="L14" s="2">
        <v>50</v>
      </c>
      <c r="M14" s="2" t="s">
        <v>91</v>
      </c>
      <c r="N14" s="2" t="s">
        <v>84</v>
      </c>
      <c r="O14" s="2">
        <v>60</v>
      </c>
      <c r="P14" s="2" t="s">
        <v>56</v>
      </c>
      <c r="Q14" s="2"/>
      <c r="R14" s="2">
        <v>120</v>
      </c>
      <c r="S14" s="2" t="s">
        <v>93</v>
      </c>
      <c r="T14" s="2"/>
      <c r="U14" s="2">
        <v>30</v>
      </c>
      <c r="V14" s="455"/>
      <c r="W14" s="90">
        <f>Y13*15+Y14*0+Y15*5+Y16*0+Y17*15+Y18*12+15</f>
        <v>115.5</v>
      </c>
      <c r="X14" s="38" t="s">
        <v>116</v>
      </c>
      <c r="Y14" s="39">
        <v>3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>
      <c r="B15" s="37">
        <v>21</v>
      </c>
      <c r="C15" s="453"/>
      <c r="D15" s="2" t="s">
        <v>54</v>
      </c>
      <c r="E15" s="2"/>
      <c r="F15" s="2">
        <v>80</v>
      </c>
      <c r="G15" s="158"/>
      <c r="H15" s="121"/>
      <c r="I15" s="120"/>
      <c r="J15" s="458" t="s">
        <v>98</v>
      </c>
      <c r="K15" s="459"/>
      <c r="L15" s="2">
        <v>10</v>
      </c>
      <c r="M15" s="2" t="s">
        <v>72</v>
      </c>
      <c r="N15" s="2"/>
      <c r="O15" s="2">
        <v>5</v>
      </c>
      <c r="P15" s="2"/>
      <c r="Q15" s="2"/>
      <c r="R15" s="2"/>
      <c r="S15" s="2"/>
      <c r="T15" s="2"/>
      <c r="U15" s="2"/>
      <c r="V15" s="455"/>
      <c r="W15" s="40" t="s">
        <v>44</v>
      </c>
      <c r="X15" s="41" t="s">
        <v>25</v>
      </c>
      <c r="Y15" s="39">
        <v>2.1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>
      <c r="B16" s="37" t="s">
        <v>10</v>
      </c>
      <c r="C16" s="453"/>
      <c r="D16" s="45"/>
      <c r="E16" s="45"/>
      <c r="F16" s="2"/>
      <c r="G16" s="58"/>
      <c r="H16" s="121"/>
      <c r="I16" s="117"/>
      <c r="J16" s="2" t="s">
        <v>86</v>
      </c>
      <c r="K16" s="2"/>
      <c r="L16" s="2">
        <v>1</v>
      </c>
      <c r="M16" s="2"/>
      <c r="N16" s="2"/>
      <c r="O16" s="2"/>
      <c r="P16" s="2"/>
      <c r="Q16" s="45"/>
      <c r="R16" s="2"/>
      <c r="S16" s="58"/>
      <c r="T16" s="170"/>
      <c r="U16" s="2"/>
      <c r="V16" s="455"/>
      <c r="W16" s="88">
        <f>Y13*0+Y14*5+Y15*0+Y16*5+Y17*0+Y18*4</f>
        <v>30</v>
      </c>
      <c r="X16" s="41" t="s">
        <v>28</v>
      </c>
      <c r="Y16" s="39">
        <v>3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>
      <c r="B17" s="449" t="s">
        <v>36</v>
      </c>
      <c r="C17" s="453"/>
      <c r="D17" s="45"/>
      <c r="E17" s="45"/>
      <c r="F17" s="2"/>
      <c r="G17" s="2"/>
      <c r="H17" s="45"/>
      <c r="I17" s="2"/>
      <c r="J17" s="2" t="s">
        <v>59</v>
      </c>
      <c r="K17" s="2"/>
      <c r="L17" s="2">
        <v>10</v>
      </c>
      <c r="M17" s="2"/>
      <c r="N17" s="85"/>
      <c r="O17" s="2"/>
      <c r="P17" s="2"/>
      <c r="Q17" s="45"/>
      <c r="R17" s="2"/>
      <c r="S17" s="2"/>
      <c r="T17" s="45"/>
      <c r="U17" s="2"/>
      <c r="V17" s="455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>
      <c r="B18" s="449"/>
      <c r="C18" s="453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71"/>
      <c r="U18" s="2"/>
      <c r="V18" s="455"/>
      <c r="W18" s="88">
        <f>Y13*2+Y14*7+Y15*1+Y16*0+Y17*0+Y18*8</f>
        <v>35.1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2"/>
      <c r="U19" s="2"/>
      <c r="V19" s="455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56"/>
      <c r="W20" s="89">
        <f>W14*4+W18*4+W16*9</f>
        <v>872.4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>
      <c r="B21" s="31">
        <v>4</v>
      </c>
      <c r="C21" s="475"/>
      <c r="D21" s="108" t="str">
        <f>'115.4月菜單'!J32</f>
        <v>香Q米飯</v>
      </c>
      <c r="E21" s="108" t="s">
        <v>15</v>
      </c>
      <c r="F21" s="108"/>
      <c r="G21" s="108" t="str">
        <f>'115.4月菜單'!J33</f>
        <v>醬汁肉片</v>
      </c>
      <c r="H21" s="108" t="s">
        <v>17</v>
      </c>
      <c r="I21" s="108"/>
      <c r="J21" s="108" t="str">
        <f>'115.4月菜單'!J34</f>
        <v>香滷貢丸(加)</v>
      </c>
      <c r="K21" s="108" t="s">
        <v>17</v>
      </c>
      <c r="L21" s="137"/>
      <c r="M21" s="138" t="str">
        <f>'115.4月菜單'!J35</f>
        <v>馬鈴薯炒蛋</v>
      </c>
      <c r="N21" s="108" t="s">
        <v>165</v>
      </c>
      <c r="O21" s="108"/>
      <c r="P21" s="108" t="str">
        <f>'115.4月菜單'!J36</f>
        <v>季節蔬菜</v>
      </c>
      <c r="Q21" s="32" t="s">
        <v>52</v>
      </c>
      <c r="R21" s="108"/>
      <c r="S21" s="108" t="str">
        <f>'115.4月菜單'!J37</f>
        <v>冬瓜鮮菇湯</v>
      </c>
      <c r="T21" s="108" t="s">
        <v>69</v>
      </c>
      <c r="U21" s="108"/>
      <c r="V21" s="476"/>
      <c r="W21" s="33" t="s">
        <v>42</v>
      </c>
      <c r="X21" s="34" t="s">
        <v>19</v>
      </c>
      <c r="Y21" s="35">
        <v>6.2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>
      <c r="B22" s="37" t="s">
        <v>8</v>
      </c>
      <c r="C22" s="475"/>
      <c r="D22" s="2" t="s">
        <v>54</v>
      </c>
      <c r="E22" s="2"/>
      <c r="F22" s="2">
        <v>120</v>
      </c>
      <c r="G22" s="109" t="s">
        <v>262</v>
      </c>
      <c r="H22" s="109"/>
      <c r="I22" s="109">
        <v>70</v>
      </c>
      <c r="J22" s="2" t="s">
        <v>263</v>
      </c>
      <c r="K22" s="2"/>
      <c r="L22" s="2">
        <v>50</v>
      </c>
      <c r="M22" s="2" t="s">
        <v>256</v>
      </c>
      <c r="N22" s="2"/>
      <c r="O22" s="2">
        <v>20</v>
      </c>
      <c r="P22" s="2" t="s">
        <v>56</v>
      </c>
      <c r="Q22" s="2"/>
      <c r="R22" s="2">
        <v>120</v>
      </c>
      <c r="S22" s="458" t="s">
        <v>109</v>
      </c>
      <c r="T22" s="459"/>
      <c r="U22" s="2">
        <v>30</v>
      </c>
      <c r="V22" s="477"/>
      <c r="W22" s="90">
        <f>Y21*15+Y22*0+Y23*5+Y24*0+Y25*15+Y26*12+15</f>
        <v>118.5</v>
      </c>
      <c r="X22" s="38" t="s">
        <v>116</v>
      </c>
      <c r="Y22" s="39">
        <v>2.8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</row>
    <row r="23" spans="2:33" s="58" customFormat="1" ht="27.9" customHeight="1">
      <c r="B23" s="37">
        <v>22</v>
      </c>
      <c r="C23" s="475"/>
      <c r="D23" s="2"/>
      <c r="E23" s="2"/>
      <c r="F23" s="2"/>
      <c r="G23" s="109"/>
      <c r="H23" s="109"/>
      <c r="I23" s="109"/>
      <c r="J23" s="458" t="s">
        <v>264</v>
      </c>
      <c r="K23" s="459"/>
      <c r="L23" s="2">
        <v>20</v>
      </c>
      <c r="M23" s="158" t="s">
        <v>70</v>
      </c>
      <c r="N23" s="159"/>
      <c r="O23" s="2">
        <v>40</v>
      </c>
      <c r="P23" s="109"/>
      <c r="Q23" s="109"/>
      <c r="R23" s="109"/>
      <c r="S23" s="2" t="s">
        <v>163</v>
      </c>
      <c r="T23" s="2"/>
      <c r="U23" s="2">
        <v>5</v>
      </c>
      <c r="V23" s="477"/>
      <c r="W23" s="40" t="s">
        <v>44</v>
      </c>
      <c r="X23" s="41" t="s">
        <v>25</v>
      </c>
      <c r="Y23" s="39">
        <v>2.1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</row>
    <row r="24" spans="2:33" s="58" customFormat="1" ht="27.9" customHeight="1">
      <c r="B24" s="37" t="s">
        <v>10</v>
      </c>
      <c r="C24" s="475"/>
      <c r="D24" s="2"/>
      <c r="E24" s="2"/>
      <c r="F24" s="2"/>
      <c r="G24" s="109"/>
      <c r="H24" s="110"/>
      <c r="I24" s="109"/>
      <c r="J24" s="2"/>
      <c r="K24" s="45"/>
      <c r="L24" s="2"/>
      <c r="M24" s="109" t="s">
        <v>257</v>
      </c>
      <c r="N24" s="141"/>
      <c r="O24" s="109">
        <v>5</v>
      </c>
      <c r="P24" s="109"/>
      <c r="Q24" s="110"/>
      <c r="R24" s="109"/>
      <c r="S24" s="2" t="s">
        <v>87</v>
      </c>
      <c r="T24" s="2"/>
      <c r="U24" s="2">
        <v>1</v>
      </c>
      <c r="V24" s="477"/>
      <c r="W24" s="88">
        <f>Y21*0+Y22*5+Y23*0+Y24*5+Y25*0+Y26*4</f>
        <v>29</v>
      </c>
      <c r="X24" s="41" t="s">
        <v>28</v>
      </c>
      <c r="Y24" s="39">
        <v>3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</row>
    <row r="25" spans="2:33" s="58" customFormat="1" ht="27.9" customHeight="1">
      <c r="B25" s="449" t="s">
        <v>37</v>
      </c>
      <c r="C25" s="475"/>
      <c r="D25" s="2"/>
      <c r="E25" s="2"/>
      <c r="F25" s="2"/>
      <c r="G25" s="109"/>
      <c r="H25" s="110"/>
      <c r="I25" s="109"/>
      <c r="J25" s="2"/>
      <c r="K25" s="45"/>
      <c r="L25" s="2"/>
      <c r="M25" s="109"/>
      <c r="N25" s="110"/>
      <c r="O25" s="109"/>
      <c r="P25" s="109"/>
      <c r="Q25" s="110"/>
      <c r="R25" s="109"/>
      <c r="S25" s="2"/>
      <c r="T25" s="2"/>
      <c r="U25" s="2"/>
      <c r="V25" s="477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</row>
    <row r="26" spans="2:33" s="58" customFormat="1" ht="27.9" customHeight="1">
      <c r="B26" s="449"/>
      <c r="C26" s="475"/>
      <c r="D26" s="2"/>
      <c r="E26" s="2"/>
      <c r="F26" s="2"/>
      <c r="G26" s="111"/>
      <c r="H26" s="110"/>
      <c r="I26" s="109"/>
      <c r="J26" s="109"/>
      <c r="K26" s="110"/>
      <c r="L26" s="109"/>
      <c r="M26" s="109"/>
      <c r="N26" s="110"/>
      <c r="O26" s="109"/>
      <c r="P26" s="109"/>
      <c r="Q26" s="110"/>
      <c r="R26" s="109"/>
      <c r="S26" s="2"/>
      <c r="T26" s="2"/>
      <c r="U26" s="2"/>
      <c r="V26" s="477"/>
      <c r="W26" s="88">
        <f>Y21*2+Y22*7+Y23*1+Y24*0+Y25*0+Y26*8</f>
        <v>34.1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>
      <c r="B27" s="64" t="s">
        <v>34</v>
      </c>
      <c r="C27" s="112"/>
      <c r="D27" s="2"/>
      <c r="E27" s="45"/>
      <c r="F27" s="2"/>
      <c r="G27" s="109"/>
      <c r="H27" s="110"/>
      <c r="I27" s="109"/>
      <c r="J27" s="109"/>
      <c r="K27" s="110"/>
      <c r="L27" s="109"/>
      <c r="M27" s="109"/>
      <c r="N27" s="110"/>
      <c r="O27" s="109"/>
      <c r="P27" s="109"/>
      <c r="Q27" s="110"/>
      <c r="R27" s="109"/>
      <c r="S27" s="109"/>
      <c r="T27" s="110"/>
      <c r="U27" s="109"/>
      <c r="V27" s="477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33" s="58" customFormat="1" ht="27.9" customHeight="1" thickBot="1">
      <c r="B28" s="66"/>
      <c r="C28" s="114"/>
      <c r="D28" s="110"/>
      <c r="E28" s="110"/>
      <c r="F28" s="109"/>
      <c r="G28" s="109"/>
      <c r="H28" s="110"/>
      <c r="I28" s="109"/>
      <c r="J28" s="109"/>
      <c r="K28" s="110"/>
      <c r="L28" s="109"/>
      <c r="M28" s="109"/>
      <c r="N28" s="110"/>
      <c r="O28" s="109"/>
      <c r="P28" s="109"/>
      <c r="Q28" s="110"/>
      <c r="R28" s="109"/>
      <c r="S28" s="109"/>
      <c r="T28" s="110"/>
      <c r="U28" s="109"/>
      <c r="V28" s="478"/>
      <c r="W28" s="89">
        <f>W22*4+W26*4+W24*9</f>
        <v>871.4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3" s="36" customFormat="1" ht="27.9" customHeight="1">
      <c r="B29" s="31">
        <v>4</v>
      </c>
      <c r="C29" s="475"/>
      <c r="D29" s="32" t="str">
        <f>'115.4月菜單'!N32</f>
        <v>香Q米飯</v>
      </c>
      <c r="E29" s="32" t="s">
        <v>67</v>
      </c>
      <c r="F29" s="1"/>
      <c r="G29" s="32" t="str">
        <f>'115.4月菜單'!N33</f>
        <v>烤雞排</v>
      </c>
      <c r="H29" s="32" t="s">
        <v>73</v>
      </c>
      <c r="I29" s="1"/>
      <c r="J29" s="32" t="str">
        <f>'115.4月菜單'!N34</f>
        <v>蕃茄蛋</v>
      </c>
      <c r="K29" s="32" t="s">
        <v>104</v>
      </c>
      <c r="L29" s="1"/>
      <c r="M29" s="32" t="str">
        <f>'115.4月菜單'!N35</f>
        <v>白花菜香菇</v>
      </c>
      <c r="N29" s="32" t="s">
        <v>17</v>
      </c>
      <c r="O29" s="1"/>
      <c r="P29" s="32" t="str">
        <f>'115.4月菜單'!N36</f>
        <v>季節蔬菜</v>
      </c>
      <c r="Q29" s="32" t="s">
        <v>66</v>
      </c>
      <c r="R29" s="1"/>
      <c r="S29" s="32" t="str">
        <f>'115.4月菜單'!N37</f>
        <v>味噌豆腐湯(豆)/水果</v>
      </c>
      <c r="T29" s="32" t="s">
        <v>65</v>
      </c>
      <c r="U29" s="1"/>
      <c r="V29" s="454" t="s">
        <v>33</v>
      </c>
      <c r="W29" s="33" t="s">
        <v>42</v>
      </c>
      <c r="X29" s="34" t="s">
        <v>19</v>
      </c>
      <c r="Y29" s="35">
        <v>6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475"/>
      <c r="D30" s="2" t="s">
        <v>68</v>
      </c>
      <c r="E30" s="2"/>
      <c r="F30" s="2">
        <v>120</v>
      </c>
      <c r="G30" s="2" t="s">
        <v>194</v>
      </c>
      <c r="H30" s="2"/>
      <c r="I30" s="2">
        <v>70</v>
      </c>
      <c r="J30" s="109" t="s">
        <v>197</v>
      </c>
      <c r="K30" s="109"/>
      <c r="L30" s="109">
        <v>30</v>
      </c>
      <c r="M30" s="148" t="s">
        <v>164</v>
      </c>
      <c r="N30" s="149"/>
      <c r="O30" s="151">
        <v>60</v>
      </c>
      <c r="P30" s="2" t="s">
        <v>63</v>
      </c>
      <c r="Q30" s="2"/>
      <c r="R30" s="2">
        <v>120</v>
      </c>
      <c r="S30" s="2" t="s">
        <v>102</v>
      </c>
      <c r="T30" s="2"/>
      <c r="U30" s="2">
        <v>1</v>
      </c>
      <c r="V30" s="455"/>
      <c r="W30" s="90">
        <f>Y29*15+Y30*0+Y31*5+Y32*0+Y33*15+Y34*12</f>
        <v>115.5</v>
      </c>
      <c r="X30" s="38" t="s">
        <v>116</v>
      </c>
      <c r="Y30" s="39">
        <v>2.6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</row>
    <row r="31" spans="2:33" ht="27.9" customHeight="1">
      <c r="B31" s="37">
        <v>23</v>
      </c>
      <c r="C31" s="475"/>
      <c r="D31" s="2"/>
      <c r="E31" s="2"/>
      <c r="F31" s="2"/>
      <c r="G31" s="2"/>
      <c r="H31" s="2"/>
      <c r="I31" s="2"/>
      <c r="J31" s="109" t="s">
        <v>70</v>
      </c>
      <c r="K31" s="109"/>
      <c r="L31" s="109">
        <v>50</v>
      </c>
      <c r="M31" s="148" t="s">
        <v>171</v>
      </c>
      <c r="N31" s="149"/>
      <c r="O31" s="151">
        <v>1</v>
      </c>
      <c r="P31" s="2"/>
      <c r="Q31" s="109"/>
      <c r="R31" s="2"/>
      <c r="S31" s="2" t="s">
        <v>91</v>
      </c>
      <c r="T31" s="87" t="s">
        <v>84</v>
      </c>
      <c r="U31" s="2">
        <v>30</v>
      </c>
      <c r="V31" s="455"/>
      <c r="W31" s="40" t="s">
        <v>44</v>
      </c>
      <c r="X31" s="41" t="s">
        <v>25</v>
      </c>
      <c r="Y31" s="39">
        <v>2.1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</row>
    <row r="32" spans="2:33" ht="27.9" customHeight="1">
      <c r="B32" s="37" t="s">
        <v>10</v>
      </c>
      <c r="C32" s="475"/>
      <c r="D32" s="2"/>
      <c r="E32" s="2"/>
      <c r="F32" s="2"/>
      <c r="G32" s="2"/>
      <c r="H32" s="2"/>
      <c r="I32" s="2"/>
      <c r="J32" s="109"/>
      <c r="K32" s="141"/>
      <c r="L32" s="109"/>
      <c r="M32" s="2" t="s">
        <v>86</v>
      </c>
      <c r="N32" s="216"/>
      <c r="O32" s="152">
        <v>1</v>
      </c>
      <c r="P32" s="2"/>
      <c r="Q32" s="110"/>
      <c r="R32" s="2"/>
      <c r="S32" s="2" t="s">
        <v>87</v>
      </c>
      <c r="T32" s="2"/>
      <c r="U32" s="2">
        <v>1</v>
      </c>
      <c r="V32" s="455"/>
      <c r="W32" s="88">
        <f>Y29*0+Y30*5+Y31*0+Y32*5+Y33*0+Y34*4</f>
        <v>28</v>
      </c>
      <c r="X32" s="41" t="s">
        <v>28</v>
      </c>
      <c r="Y32" s="39">
        <v>3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</row>
    <row r="33" spans="2:33" ht="27.9" customHeight="1">
      <c r="B33" s="449" t="s">
        <v>38</v>
      </c>
      <c r="C33" s="475"/>
      <c r="D33" s="2"/>
      <c r="E33" s="2"/>
      <c r="F33" s="2"/>
      <c r="G33" s="2"/>
      <c r="H33" s="87"/>
      <c r="I33" s="2"/>
      <c r="J33" s="2"/>
      <c r="K33" s="45"/>
      <c r="L33" s="2"/>
      <c r="M33" s="149"/>
      <c r="N33" s="150"/>
      <c r="O33" s="153"/>
      <c r="P33" s="2"/>
      <c r="Q33" s="45"/>
      <c r="R33" s="2"/>
      <c r="S33" s="2"/>
      <c r="T33" s="2"/>
      <c r="U33" s="2"/>
      <c r="V33" s="455"/>
      <c r="W33" s="40" t="s">
        <v>45</v>
      </c>
      <c r="X33" s="41" t="s">
        <v>31</v>
      </c>
      <c r="Y33" s="39">
        <v>1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</row>
    <row r="34" spans="2:33" ht="27.9" customHeight="1">
      <c r="B34" s="449"/>
      <c r="C34" s="475"/>
      <c r="D34" s="2"/>
      <c r="E34" s="2"/>
      <c r="F34" s="2"/>
      <c r="G34" s="2"/>
      <c r="H34" s="45"/>
      <c r="I34" s="2"/>
      <c r="J34" s="2"/>
      <c r="K34" s="45"/>
      <c r="L34" s="2"/>
      <c r="M34" s="162"/>
      <c r="N34" s="163"/>
      <c r="O34" s="153"/>
      <c r="P34" s="2"/>
      <c r="Q34" s="45"/>
      <c r="R34" s="2"/>
      <c r="S34" s="2"/>
      <c r="T34" s="2"/>
      <c r="U34" s="2"/>
      <c r="V34" s="455"/>
      <c r="W34" s="88">
        <f>Y29*2+Y30*7+Y31*1+Y32*0+Y33*0+Y34*8</f>
        <v>32.299999999999997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</row>
    <row r="35" spans="2:33" ht="27.9" customHeight="1">
      <c r="B35" s="64" t="s">
        <v>34</v>
      </c>
      <c r="C35" s="115"/>
      <c r="D35" s="2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455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113"/>
      <c r="C36" s="116"/>
      <c r="D36" s="53"/>
      <c r="E36" s="53"/>
      <c r="F36" s="3"/>
      <c r="G36" s="3"/>
      <c r="H36" s="53"/>
      <c r="I36" s="3"/>
      <c r="J36" s="3"/>
      <c r="K36" s="53"/>
      <c r="L36" s="3"/>
      <c r="M36" s="3"/>
      <c r="N36" s="53"/>
      <c r="O36" s="3"/>
      <c r="P36" s="3"/>
      <c r="Q36" s="53"/>
      <c r="R36" s="3"/>
      <c r="S36" s="3"/>
      <c r="T36" s="53"/>
      <c r="U36" s="3"/>
      <c r="V36" s="456"/>
      <c r="W36" s="89">
        <f>W30*4+W34*4+W32*9</f>
        <v>843.2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>
      <c r="B37" s="31">
        <v>4</v>
      </c>
      <c r="C37" s="453"/>
      <c r="D37" s="108" t="str">
        <f>'115.4月菜單'!R32</f>
        <v>香Q米飯</v>
      </c>
      <c r="E37" s="108" t="s">
        <v>15</v>
      </c>
      <c r="F37" s="108"/>
      <c r="G37" s="108" t="str">
        <f>'115.4月菜單'!R33</f>
        <v>法式無骨雞排(加)(炸)</v>
      </c>
      <c r="H37" s="108" t="s">
        <v>88</v>
      </c>
      <c r="I37" s="108"/>
      <c r="J37" s="108" t="str">
        <f>'115.4月菜單'!R34</f>
        <v>杏鮑菇肉片</v>
      </c>
      <c r="K37" s="108" t="s">
        <v>165</v>
      </c>
      <c r="L37" s="137"/>
      <c r="M37" s="138" t="str">
        <f>'115.4月菜單'!R35</f>
        <v>滷味(豆)</v>
      </c>
      <c r="N37" s="108" t="s">
        <v>17</v>
      </c>
      <c r="O37" s="108"/>
      <c r="P37" s="108" t="str">
        <f>'115.4月菜單'!R36</f>
        <v>季節蔬菜</v>
      </c>
      <c r="Q37" s="32" t="s">
        <v>66</v>
      </c>
      <c r="R37" s="108"/>
      <c r="S37" s="108" t="str">
        <f>'115.4月菜單'!R37</f>
        <v>榨菜肉絲湯(醃)</v>
      </c>
      <c r="T37" s="108" t="s">
        <v>17</v>
      </c>
      <c r="U37" s="108"/>
      <c r="V37" s="476"/>
      <c r="W37" s="33" t="s">
        <v>42</v>
      </c>
      <c r="X37" s="34" t="s">
        <v>19</v>
      </c>
      <c r="Y37" s="35">
        <v>6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</v>
      </c>
      <c r="C38" s="453"/>
      <c r="D38" s="2" t="s">
        <v>54</v>
      </c>
      <c r="E38" s="2"/>
      <c r="F38" s="2">
        <v>120</v>
      </c>
      <c r="G38" s="184" t="s">
        <v>223</v>
      </c>
      <c r="H38" s="185" t="s">
        <v>103</v>
      </c>
      <c r="I38" s="109">
        <v>60</v>
      </c>
      <c r="J38" s="2" t="s">
        <v>89</v>
      </c>
      <c r="K38" s="2"/>
      <c r="L38" s="2">
        <v>50</v>
      </c>
      <c r="M38" s="148" t="s">
        <v>132</v>
      </c>
      <c r="N38" s="149" t="s">
        <v>84</v>
      </c>
      <c r="O38" s="151">
        <v>15</v>
      </c>
      <c r="P38" s="2" t="s">
        <v>56</v>
      </c>
      <c r="Q38" s="2"/>
      <c r="R38" s="2">
        <v>120</v>
      </c>
      <c r="S38" s="2" t="s">
        <v>87</v>
      </c>
      <c r="T38" s="2"/>
      <c r="U38" s="2">
        <v>1</v>
      </c>
      <c r="V38" s="477"/>
      <c r="W38" s="90">
        <f>Y37*15+Y38*0+Y39*5+Y40*0+Y41*15+Y42*12+15</f>
        <v>116.5</v>
      </c>
      <c r="X38" s="38" t="s">
        <v>116</v>
      </c>
      <c r="Y38" s="39">
        <v>2.8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>
      <c r="B39" s="37">
        <v>24</v>
      </c>
      <c r="C39" s="453"/>
      <c r="D39" s="158"/>
      <c r="E39" s="159"/>
      <c r="F39" s="2"/>
      <c r="G39" s="109"/>
      <c r="H39" s="109"/>
      <c r="I39" s="109"/>
      <c r="J39" s="479" t="s">
        <v>110</v>
      </c>
      <c r="K39" s="480"/>
      <c r="L39" s="2">
        <v>20</v>
      </c>
      <c r="M39" s="219" t="s">
        <v>112</v>
      </c>
      <c r="N39" s="216" t="s">
        <v>84</v>
      </c>
      <c r="O39" s="152">
        <v>15</v>
      </c>
      <c r="P39" s="109"/>
      <c r="Q39" s="109"/>
      <c r="R39" s="109"/>
      <c r="S39" s="467" t="s">
        <v>98</v>
      </c>
      <c r="T39" s="468"/>
      <c r="U39" s="2">
        <v>10</v>
      </c>
      <c r="V39" s="477"/>
      <c r="W39" s="40" t="s">
        <v>44</v>
      </c>
      <c r="X39" s="41" t="s">
        <v>25</v>
      </c>
      <c r="Y39" s="39">
        <v>2.2999999999999998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453"/>
      <c r="D40" s="2"/>
      <c r="E40" s="2"/>
      <c r="F40" s="2"/>
      <c r="G40" s="109"/>
      <c r="H40" s="110"/>
      <c r="I40" s="109"/>
      <c r="J40" s="109"/>
      <c r="K40" s="141"/>
      <c r="L40" s="109"/>
      <c r="M40" s="219" t="s">
        <v>118</v>
      </c>
      <c r="N40" s="216"/>
      <c r="O40" s="152">
        <v>20</v>
      </c>
      <c r="P40" s="109"/>
      <c r="Q40" s="110"/>
      <c r="R40" s="109"/>
      <c r="S40" s="2" t="s">
        <v>178</v>
      </c>
      <c r="T40" s="2" t="s">
        <v>94</v>
      </c>
      <c r="U40" s="2">
        <v>30</v>
      </c>
      <c r="V40" s="477"/>
      <c r="W40" s="88">
        <f>Y37*0+Y38*5+Y39*0+Y40*5+Y41*0+Y42*4</f>
        <v>29</v>
      </c>
      <c r="X40" s="41" t="s">
        <v>28</v>
      </c>
      <c r="Y40" s="39">
        <v>3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</row>
    <row r="41" spans="2:33" ht="27.9" customHeight="1">
      <c r="B41" s="449" t="s">
        <v>53</v>
      </c>
      <c r="C41" s="453"/>
      <c r="D41" s="158"/>
      <c r="E41" s="159"/>
      <c r="F41" s="2"/>
      <c r="G41" s="109"/>
      <c r="H41" s="110"/>
      <c r="I41" s="109"/>
      <c r="J41" s="109"/>
      <c r="K41" s="141"/>
      <c r="L41" s="109"/>
      <c r="M41" s="149" t="s">
        <v>182</v>
      </c>
      <c r="N41" s="222"/>
      <c r="O41" s="153">
        <v>10</v>
      </c>
      <c r="P41" s="109"/>
      <c r="Q41" s="110"/>
      <c r="R41" s="109"/>
      <c r="S41" s="2"/>
      <c r="T41" s="2"/>
      <c r="U41" s="2"/>
      <c r="V41" s="477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>
      <c r="B42" s="449"/>
      <c r="C42" s="453"/>
      <c r="D42" s="2"/>
      <c r="E42" s="2"/>
      <c r="F42" s="2"/>
      <c r="G42" s="111"/>
      <c r="H42" s="110"/>
      <c r="I42" s="109"/>
      <c r="J42" s="109"/>
      <c r="K42" s="141"/>
      <c r="L42" s="109"/>
      <c r="M42" s="162"/>
      <c r="N42" s="163"/>
      <c r="O42" s="153"/>
      <c r="P42" s="109"/>
      <c r="Q42" s="110"/>
      <c r="R42" s="109"/>
      <c r="S42" s="2"/>
      <c r="T42" s="2"/>
      <c r="U42" s="2"/>
      <c r="V42" s="477"/>
      <c r="W42" s="88">
        <f>Y37*2+Y38*7+Y39*1+Y40*0+Y41*0+Y42*8</f>
        <v>33.9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3" ht="27.9" customHeight="1">
      <c r="B43" s="47" t="s">
        <v>34</v>
      </c>
      <c r="C43" s="48"/>
      <c r="D43" s="2"/>
      <c r="E43" s="45"/>
      <c r="F43" s="2"/>
      <c r="G43" s="109"/>
      <c r="H43" s="110"/>
      <c r="I43" s="109"/>
      <c r="J43" s="109"/>
      <c r="K43" s="110"/>
      <c r="L43" s="109"/>
      <c r="M43" s="109"/>
      <c r="N43" s="110"/>
      <c r="O43" s="109"/>
      <c r="P43" s="109"/>
      <c r="Q43" s="110"/>
      <c r="R43" s="109"/>
      <c r="S43" s="109"/>
      <c r="T43" s="110"/>
      <c r="U43" s="109"/>
      <c r="V43" s="477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139"/>
      <c r="C44" s="145"/>
      <c r="D44" s="146"/>
      <c r="E44" s="146"/>
      <c r="F44" s="147"/>
      <c r="G44" s="147"/>
      <c r="H44" s="146"/>
      <c r="I44" s="147"/>
      <c r="J44" s="147"/>
      <c r="K44" s="110"/>
      <c r="L44" s="109"/>
      <c r="M44" s="109"/>
      <c r="N44" s="110"/>
      <c r="O44" s="109"/>
      <c r="P44" s="109"/>
      <c r="Q44" s="110"/>
      <c r="R44" s="109"/>
      <c r="S44" s="109"/>
      <c r="T44" s="110"/>
      <c r="U44" s="109"/>
      <c r="V44" s="478"/>
      <c r="W44" s="89">
        <f>W38*4+W42*4+W40*9</f>
        <v>862.6</v>
      </c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>
      <c r="B45" s="17"/>
      <c r="C45" s="16"/>
      <c r="D45" s="16"/>
      <c r="E45" s="73"/>
      <c r="F45" s="16"/>
      <c r="G45" s="16"/>
      <c r="H45" s="73"/>
      <c r="I45" s="16"/>
      <c r="J45" s="474"/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  <c r="V45" s="463"/>
      <c r="W45" s="463"/>
      <c r="X45" s="463"/>
      <c r="Y45" s="463"/>
      <c r="Z45" s="74"/>
      <c r="AB45" s="57"/>
    </row>
    <row r="46" spans="2:33">
      <c r="B46" s="57"/>
      <c r="C46" s="62"/>
      <c r="D46" s="462"/>
      <c r="E46" s="462"/>
      <c r="F46" s="464"/>
      <c r="G46" s="464"/>
      <c r="H46" s="75"/>
      <c r="K46" s="75"/>
      <c r="N46" s="75"/>
      <c r="Q46" s="75"/>
      <c r="T46" s="75"/>
    </row>
  </sheetData>
  <mergeCells count="26">
    <mergeCell ref="B41:B42"/>
    <mergeCell ref="B25:B26"/>
    <mergeCell ref="B33:B34"/>
    <mergeCell ref="J45:Y45"/>
    <mergeCell ref="D46:G46"/>
    <mergeCell ref="C21:C26"/>
    <mergeCell ref="V21:V28"/>
    <mergeCell ref="C29:C34"/>
    <mergeCell ref="V29:V36"/>
    <mergeCell ref="C37:C42"/>
    <mergeCell ref="V37:V44"/>
    <mergeCell ref="S22:T22"/>
    <mergeCell ref="J23:K23"/>
    <mergeCell ref="S39:T39"/>
    <mergeCell ref="J39:K39"/>
    <mergeCell ref="C13:C18"/>
    <mergeCell ref="V13:V20"/>
    <mergeCell ref="B17:B18"/>
    <mergeCell ref="J15:K15"/>
    <mergeCell ref="B1:Y1"/>
    <mergeCell ref="B2:G2"/>
    <mergeCell ref="C5:C10"/>
    <mergeCell ref="V5:V12"/>
    <mergeCell ref="B9:B10"/>
    <mergeCell ref="F3:L3"/>
    <mergeCell ref="G7:H7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topLeftCell="A19" zoomScale="75" zoomScaleNormal="75" workbookViewId="0">
      <selection activeCell="Y34" sqref="Y34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50" t="s">
        <v>229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"/>
      <c r="AB1" s="6"/>
    </row>
    <row r="2" spans="2:33" s="5" customFormat="1" ht="13.5" customHeight="1">
      <c r="B2" s="451"/>
      <c r="C2" s="452"/>
      <c r="D2" s="452"/>
      <c r="E2" s="452"/>
      <c r="F2" s="452"/>
      <c r="G2" s="452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41</v>
      </c>
      <c r="C3" s="10"/>
      <c r="D3" s="11"/>
      <c r="E3" s="11"/>
      <c r="F3" s="457" t="s">
        <v>85</v>
      </c>
      <c r="G3" s="457"/>
      <c r="H3" s="457"/>
      <c r="I3" s="457"/>
      <c r="J3" s="457"/>
      <c r="K3" s="457"/>
      <c r="L3" s="457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4</v>
      </c>
      <c r="C5" s="453"/>
      <c r="D5" s="32" t="str">
        <f>'115.4月菜單'!B41</f>
        <v>香Q米飯</v>
      </c>
      <c r="E5" s="32" t="s">
        <v>15</v>
      </c>
      <c r="F5" s="1" t="s">
        <v>16</v>
      </c>
      <c r="G5" s="32" t="str">
        <f>'115.4月菜單'!B42</f>
        <v>無骨香雞排(加)(炸)</v>
      </c>
      <c r="H5" s="32" t="s">
        <v>88</v>
      </c>
      <c r="I5" s="1" t="s">
        <v>16</v>
      </c>
      <c r="J5" s="32" t="str">
        <f>'115.4月菜單'!B43</f>
        <v>沙茶豆干片(豆)</v>
      </c>
      <c r="K5" s="32" t="s">
        <v>165</v>
      </c>
      <c r="L5" s="1" t="s">
        <v>16</v>
      </c>
      <c r="M5" s="32" t="str">
        <f>'115.4月菜單'!B44</f>
        <v>佛跳牆(醃)</v>
      </c>
      <c r="N5" s="32" t="s">
        <v>17</v>
      </c>
      <c r="O5" s="1" t="s">
        <v>16</v>
      </c>
      <c r="P5" s="32" t="str">
        <f>'115.4月菜單'!B45</f>
        <v>季節蔬菜</v>
      </c>
      <c r="Q5" s="32" t="s">
        <v>18</v>
      </c>
      <c r="R5" s="1" t="s">
        <v>16</v>
      </c>
      <c r="S5" s="32" t="str">
        <f>'115.4月菜單'!B46</f>
        <v>菜頭香菇湯</v>
      </c>
      <c r="T5" s="32" t="s">
        <v>17</v>
      </c>
      <c r="U5" s="1" t="s">
        <v>16</v>
      </c>
      <c r="V5" s="454"/>
      <c r="W5" s="33" t="s">
        <v>42</v>
      </c>
      <c r="X5" s="34" t="s">
        <v>19</v>
      </c>
      <c r="Y5" s="35">
        <v>6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453"/>
      <c r="D6" s="2" t="s">
        <v>54</v>
      </c>
      <c r="E6" s="2"/>
      <c r="F6" s="2">
        <v>120</v>
      </c>
      <c r="G6" s="223" t="s">
        <v>266</v>
      </c>
      <c r="H6" s="224" t="s">
        <v>103</v>
      </c>
      <c r="I6" s="2">
        <v>60</v>
      </c>
      <c r="J6" s="2" t="s">
        <v>167</v>
      </c>
      <c r="K6" s="2" t="s">
        <v>84</v>
      </c>
      <c r="L6" s="2">
        <v>45</v>
      </c>
      <c r="M6" s="2" t="s">
        <v>92</v>
      </c>
      <c r="N6" s="2"/>
      <c r="O6" s="2">
        <v>40</v>
      </c>
      <c r="P6" s="2" t="s">
        <v>56</v>
      </c>
      <c r="Q6" s="2"/>
      <c r="R6" s="2">
        <v>120</v>
      </c>
      <c r="S6" s="2" t="s">
        <v>118</v>
      </c>
      <c r="T6" s="2"/>
      <c r="U6" s="2">
        <v>30</v>
      </c>
      <c r="V6" s="455"/>
      <c r="W6" s="90">
        <f>Y5*15+Y6*0+Y7*5+Y8*0+Y9*15+Y10*12+15</f>
        <v>115</v>
      </c>
      <c r="X6" s="38" t="s">
        <v>116</v>
      </c>
      <c r="Y6" s="39">
        <v>2.7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>
      <c r="B7" s="37">
        <v>27</v>
      </c>
      <c r="C7" s="453"/>
      <c r="D7" s="2"/>
      <c r="E7" s="2"/>
      <c r="F7" s="2"/>
      <c r="G7" s="225"/>
      <c r="H7" s="226"/>
      <c r="I7" s="2"/>
      <c r="J7" s="467" t="s">
        <v>98</v>
      </c>
      <c r="K7" s="468"/>
      <c r="L7" s="2">
        <v>10</v>
      </c>
      <c r="M7" s="2" t="s">
        <v>211</v>
      </c>
      <c r="N7" s="2" t="s">
        <v>94</v>
      </c>
      <c r="O7" s="2">
        <v>10</v>
      </c>
      <c r="P7" s="2"/>
      <c r="Q7" s="2"/>
      <c r="R7" s="2"/>
      <c r="S7" s="2" t="s">
        <v>175</v>
      </c>
      <c r="T7" s="2"/>
      <c r="U7" s="2">
        <v>1</v>
      </c>
      <c r="V7" s="455"/>
      <c r="W7" s="40" t="s">
        <v>44</v>
      </c>
      <c r="X7" s="41" t="s">
        <v>25</v>
      </c>
      <c r="Y7" s="39">
        <v>2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>
      <c r="B8" s="37" t="s">
        <v>10</v>
      </c>
      <c r="C8" s="453"/>
      <c r="D8" s="2"/>
      <c r="E8" s="2"/>
      <c r="F8" s="2"/>
      <c r="G8" s="2"/>
      <c r="H8" s="87"/>
      <c r="I8" s="2"/>
      <c r="J8" s="2"/>
      <c r="K8" s="85"/>
      <c r="L8" s="2"/>
      <c r="M8" s="2" t="s">
        <v>212</v>
      </c>
      <c r="N8" s="45"/>
      <c r="O8" s="2">
        <v>10</v>
      </c>
      <c r="P8" s="2"/>
      <c r="Q8" s="45"/>
      <c r="R8" s="2"/>
      <c r="S8" s="2"/>
      <c r="T8" s="2"/>
      <c r="U8" s="2"/>
      <c r="V8" s="455"/>
      <c r="W8" s="88">
        <f>Y5*0+Y6*5+Y7*0+Y8*5+Y9*0+Y10*4</f>
        <v>28.5</v>
      </c>
      <c r="X8" s="41" t="s">
        <v>28</v>
      </c>
      <c r="Y8" s="39">
        <v>3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>
      <c r="B9" s="449" t="s">
        <v>35</v>
      </c>
      <c r="C9" s="453"/>
      <c r="D9" s="2"/>
      <c r="E9" s="2"/>
      <c r="F9" s="2"/>
      <c r="G9" s="2"/>
      <c r="H9" s="45"/>
      <c r="I9" s="2"/>
      <c r="J9" s="2"/>
      <c r="K9" s="132"/>
      <c r="L9" s="2"/>
      <c r="M9" s="2" t="s">
        <v>86</v>
      </c>
      <c r="N9" s="132"/>
      <c r="O9" s="2">
        <v>1</v>
      </c>
      <c r="P9" s="2"/>
      <c r="Q9" s="45"/>
      <c r="R9" s="2"/>
      <c r="S9" s="2"/>
      <c r="T9" s="2"/>
      <c r="U9" s="2"/>
      <c r="V9" s="455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>
      <c r="B10" s="449"/>
      <c r="C10" s="453"/>
      <c r="D10" s="2"/>
      <c r="E10" s="2"/>
      <c r="F10" s="2"/>
      <c r="G10" s="2"/>
      <c r="H10" s="45"/>
      <c r="I10" s="2"/>
      <c r="J10" s="119"/>
      <c r="K10" s="132"/>
      <c r="L10" s="120"/>
      <c r="M10" s="119" t="s">
        <v>95</v>
      </c>
      <c r="N10" s="132"/>
      <c r="O10" s="120">
        <v>1</v>
      </c>
      <c r="P10" s="2"/>
      <c r="Q10" s="45"/>
      <c r="R10" s="2"/>
      <c r="S10" s="2"/>
      <c r="T10" s="45"/>
      <c r="U10" s="2"/>
      <c r="V10" s="455"/>
      <c r="W10" s="88">
        <f>Y5*2+Y6*7+Y7*1+Y8*0+Y9*0+Y10*8</f>
        <v>32.900000000000006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>
      <c r="B11" s="47" t="s">
        <v>34</v>
      </c>
      <c r="C11" s="48"/>
      <c r="D11" s="2"/>
      <c r="E11" s="45"/>
      <c r="F11" s="2"/>
      <c r="G11" s="2"/>
      <c r="H11" s="45"/>
      <c r="I11" s="2"/>
      <c r="K11" s="132"/>
      <c r="M11" s="2"/>
      <c r="N11" s="45"/>
      <c r="O11" s="2"/>
      <c r="P11" s="2"/>
      <c r="Q11" s="45"/>
      <c r="R11" s="2"/>
      <c r="S11" s="2"/>
      <c r="T11" s="45"/>
      <c r="U11" s="2"/>
      <c r="V11" s="455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119"/>
      <c r="K12" s="142"/>
      <c r="L12" s="120"/>
      <c r="M12" s="166"/>
      <c r="N12" s="169"/>
      <c r="O12" s="167"/>
      <c r="P12" s="2"/>
      <c r="Q12" s="45"/>
      <c r="R12" s="2"/>
      <c r="S12" s="2"/>
      <c r="T12" s="45"/>
      <c r="U12" s="2"/>
      <c r="V12" s="456"/>
      <c r="W12" s="89">
        <f>W6*4+W10*4+W8*9</f>
        <v>848.1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>
      <c r="B13" s="31">
        <v>4</v>
      </c>
      <c r="C13" s="453"/>
      <c r="D13" s="32" t="str">
        <f>'115.4月菜單'!F41</f>
        <v>五穀飯</v>
      </c>
      <c r="E13" s="32" t="s">
        <v>15</v>
      </c>
      <c r="F13" s="32"/>
      <c r="G13" s="32" t="str">
        <f>'115.4月菜單'!F42</f>
        <v>烤雞排</v>
      </c>
      <c r="H13" s="32" t="s">
        <v>73</v>
      </c>
      <c r="I13" s="32"/>
      <c r="J13" s="32" t="str">
        <f>'115.4月菜單'!F43</f>
        <v>肉燥滷蛋</v>
      </c>
      <c r="K13" s="32" t="s">
        <v>17</v>
      </c>
      <c r="L13" s="32"/>
      <c r="M13" s="165" t="str">
        <f>'115.4月菜單'!F44</f>
        <v>筍絲肉絲</v>
      </c>
      <c r="N13" s="165" t="s">
        <v>17</v>
      </c>
      <c r="O13" s="165"/>
      <c r="P13" s="32" t="str">
        <f>'115.4月菜單'!F45</f>
        <v>季節蔬菜</v>
      </c>
      <c r="Q13" s="32" t="s">
        <v>18</v>
      </c>
      <c r="R13" s="32"/>
      <c r="S13" s="32" t="str">
        <f>'115.4月菜單'!F46</f>
        <v>冬瓜菇菇湯</v>
      </c>
      <c r="T13" s="32" t="s">
        <v>17</v>
      </c>
      <c r="U13" s="32"/>
      <c r="V13" s="454"/>
      <c r="W13" s="33" t="s">
        <v>42</v>
      </c>
      <c r="X13" s="34" t="s">
        <v>19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453"/>
      <c r="D14" s="2" t="s">
        <v>54</v>
      </c>
      <c r="E14" s="2"/>
      <c r="F14" s="2">
        <v>80</v>
      </c>
      <c r="G14" s="58" t="s">
        <v>194</v>
      </c>
      <c r="H14" s="118"/>
      <c r="I14" s="117">
        <v>70</v>
      </c>
      <c r="J14" s="2" t="s">
        <v>129</v>
      </c>
      <c r="K14" s="131"/>
      <c r="L14" s="2">
        <v>55</v>
      </c>
      <c r="M14" s="2" t="s">
        <v>93</v>
      </c>
      <c r="N14" s="2"/>
      <c r="O14" s="2">
        <v>40</v>
      </c>
      <c r="P14" s="2" t="s">
        <v>56</v>
      </c>
      <c r="Q14" s="2"/>
      <c r="R14" s="2">
        <v>120</v>
      </c>
      <c r="S14" s="2" t="s">
        <v>87</v>
      </c>
      <c r="T14" s="2"/>
      <c r="U14" s="2">
        <v>1</v>
      </c>
      <c r="V14" s="455"/>
      <c r="W14" s="90">
        <f>Y13*15+Y14*0+Y15*5+Y16*0+Y17*15+Y18*12+15</f>
        <v>115</v>
      </c>
      <c r="X14" s="38" t="s">
        <v>116</v>
      </c>
      <c r="Y14" s="39">
        <v>2.7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>
      <c r="B15" s="37">
        <v>28</v>
      </c>
      <c r="C15" s="453"/>
      <c r="D15" s="2" t="s">
        <v>172</v>
      </c>
      <c r="E15" s="2"/>
      <c r="F15" s="2">
        <v>40</v>
      </c>
      <c r="G15" s="119"/>
      <c r="H15" s="122"/>
      <c r="I15" s="120"/>
      <c r="J15" s="2" t="s">
        <v>72</v>
      </c>
      <c r="K15" s="87"/>
      <c r="L15" s="2">
        <v>5</v>
      </c>
      <c r="M15" s="467" t="s">
        <v>98</v>
      </c>
      <c r="N15" s="468"/>
      <c r="O15" s="2">
        <v>20</v>
      </c>
      <c r="P15" s="2"/>
      <c r="Q15" s="2"/>
      <c r="R15" s="2"/>
      <c r="S15" s="109" t="s">
        <v>109</v>
      </c>
      <c r="T15" s="2"/>
      <c r="U15" s="2">
        <v>30</v>
      </c>
      <c r="V15" s="455"/>
      <c r="W15" s="40" t="s">
        <v>44</v>
      </c>
      <c r="X15" s="41" t="s">
        <v>25</v>
      </c>
      <c r="Y15" s="39">
        <v>2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>
      <c r="B16" s="37" t="s">
        <v>10</v>
      </c>
      <c r="C16" s="453"/>
      <c r="D16" s="45"/>
      <c r="E16" s="45"/>
      <c r="F16" s="2"/>
      <c r="G16" s="58"/>
      <c r="H16" s="121"/>
      <c r="I16" s="117"/>
      <c r="J16" s="158"/>
      <c r="K16" s="159"/>
      <c r="L16" s="2"/>
      <c r="M16" s="2"/>
      <c r="N16" s="2"/>
      <c r="O16" s="2"/>
      <c r="P16" s="2"/>
      <c r="Q16" s="45"/>
      <c r="R16" s="2"/>
      <c r="S16" s="177" t="s">
        <v>163</v>
      </c>
      <c r="T16" s="180"/>
      <c r="U16" s="2">
        <v>5</v>
      </c>
      <c r="V16" s="455"/>
      <c r="W16" s="88">
        <f>Y13*0+Y14*5+Y15*0+Y16*5+Y17*0+Y18*4</f>
        <v>28.5</v>
      </c>
      <c r="X16" s="41" t="s">
        <v>28</v>
      </c>
      <c r="Y16" s="39">
        <v>3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>
      <c r="B17" s="449" t="s">
        <v>36</v>
      </c>
      <c r="C17" s="453"/>
      <c r="D17" s="45"/>
      <c r="E17" s="45"/>
      <c r="F17" s="2"/>
      <c r="G17" s="2"/>
      <c r="H17" s="45"/>
      <c r="I17" s="2"/>
      <c r="J17" s="2"/>
      <c r="K17" s="45"/>
      <c r="L17" s="2"/>
      <c r="M17" s="2"/>
      <c r="N17" s="85"/>
      <c r="O17" s="2"/>
      <c r="P17" s="2"/>
      <c r="Q17" s="45"/>
      <c r="R17" s="2"/>
      <c r="S17" s="2"/>
      <c r="T17" s="45"/>
      <c r="U17" s="2"/>
      <c r="V17" s="455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>
      <c r="B18" s="449"/>
      <c r="C18" s="453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45"/>
      <c r="U18" s="2"/>
      <c r="V18" s="455"/>
      <c r="W18" s="88">
        <f>Y13*2+Y14*7+Y15*1+Y16*0+Y17*0+Y18*8</f>
        <v>32.900000000000006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2"/>
      <c r="U19" s="2"/>
      <c r="V19" s="455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56"/>
      <c r="W20" s="89">
        <f>W14*4+W18*4+W16*9</f>
        <v>848.1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>
      <c r="B21" s="31">
        <v>4</v>
      </c>
      <c r="C21" s="475"/>
      <c r="D21" s="32" t="str">
        <f>'115.4月菜單'!J41</f>
        <v>台式炒麵</v>
      </c>
      <c r="E21" s="32" t="s">
        <v>165</v>
      </c>
      <c r="F21" s="1"/>
      <c r="G21" s="32" t="str">
        <f>'115.4月菜單'!J42</f>
        <v>骰子雞米花(炸)</v>
      </c>
      <c r="H21" s="32" t="s">
        <v>88</v>
      </c>
      <c r="I21" s="1"/>
      <c r="J21" s="32" t="str">
        <f>'115.4月菜單'!J43</f>
        <v>秘製涮涮肉片</v>
      </c>
      <c r="K21" s="32" t="s">
        <v>17</v>
      </c>
      <c r="L21" s="1"/>
      <c r="M21" s="32" t="str">
        <f>'115.4月菜單'!J44</f>
        <v>柴香豆腐</v>
      </c>
      <c r="N21" s="32" t="s">
        <v>73</v>
      </c>
      <c r="O21" s="1"/>
      <c r="P21" s="32" t="str">
        <f>'115.4月菜單'!J45</f>
        <v>季節蔬菜</v>
      </c>
      <c r="Q21" s="32" t="s">
        <v>18</v>
      </c>
      <c r="R21" s="1"/>
      <c r="S21" s="32" t="str">
        <f>'115.4月菜單'!J46</f>
        <v>日式昆布湯</v>
      </c>
      <c r="T21" s="32" t="s">
        <v>17</v>
      </c>
      <c r="U21" s="1"/>
      <c r="V21" s="476"/>
      <c r="W21" s="33" t="s">
        <v>42</v>
      </c>
      <c r="X21" s="34" t="s">
        <v>19</v>
      </c>
      <c r="Y21" s="35">
        <v>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>
      <c r="B22" s="37" t="s">
        <v>8</v>
      </c>
      <c r="C22" s="475"/>
      <c r="D22" s="2" t="s">
        <v>195</v>
      </c>
      <c r="E22" s="2"/>
      <c r="F22" s="2">
        <v>145</v>
      </c>
      <c r="G22" s="465" t="s">
        <v>214</v>
      </c>
      <c r="H22" s="466"/>
      <c r="I22" s="2">
        <v>50</v>
      </c>
      <c r="J22" s="2" t="s">
        <v>59</v>
      </c>
      <c r="K22" s="2"/>
      <c r="L22" s="2">
        <v>40</v>
      </c>
      <c r="M22" s="2" t="s">
        <v>271</v>
      </c>
      <c r="N22" s="2"/>
      <c r="O22" s="2">
        <v>1</v>
      </c>
      <c r="P22" s="2" t="s">
        <v>56</v>
      </c>
      <c r="Q22" s="2"/>
      <c r="R22" s="2">
        <v>120</v>
      </c>
      <c r="S22" s="2" t="s">
        <v>87</v>
      </c>
      <c r="T22" s="85"/>
      <c r="U22" s="2">
        <v>1</v>
      </c>
      <c r="V22" s="477"/>
      <c r="W22" s="90">
        <f>Y21*15+Y22*0+Y23*5+Y24*0+Y25*15+Y26*12+15</f>
        <v>115</v>
      </c>
      <c r="X22" s="38" t="s">
        <v>116</v>
      </c>
      <c r="Y22" s="39">
        <v>2.7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>
      <c r="B23" s="37">
        <v>29</v>
      </c>
      <c r="C23" s="475"/>
      <c r="D23" s="2" t="s">
        <v>219</v>
      </c>
      <c r="E23" s="2"/>
      <c r="F23" s="2">
        <v>35</v>
      </c>
      <c r="G23" s="2"/>
      <c r="H23" s="2"/>
      <c r="I23" s="2"/>
      <c r="J23" s="458" t="s">
        <v>110</v>
      </c>
      <c r="K23" s="459"/>
      <c r="L23" s="2">
        <v>30</v>
      </c>
      <c r="M23" s="2" t="s">
        <v>270</v>
      </c>
      <c r="N23" s="215"/>
      <c r="O23" s="2">
        <v>60</v>
      </c>
      <c r="P23" s="2"/>
      <c r="Q23" s="2"/>
      <c r="R23" s="2"/>
      <c r="S23" s="2" t="s">
        <v>198</v>
      </c>
      <c r="T23" s="45"/>
      <c r="U23" s="2">
        <v>1</v>
      </c>
      <c r="V23" s="477"/>
      <c r="W23" s="40" t="s">
        <v>44</v>
      </c>
      <c r="X23" s="41" t="s">
        <v>25</v>
      </c>
      <c r="Y23" s="39">
        <v>2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33" s="58" customFormat="1" ht="27.9" customHeight="1">
      <c r="B24" s="37" t="s">
        <v>10</v>
      </c>
      <c r="C24" s="475"/>
      <c r="D24" s="87" t="s">
        <v>86</v>
      </c>
      <c r="E24" s="45"/>
      <c r="F24" s="2">
        <v>1</v>
      </c>
      <c r="H24" s="132"/>
      <c r="I24" s="117"/>
      <c r="J24" s="144"/>
      <c r="K24" s="132"/>
      <c r="L24" s="117"/>
      <c r="M24" s="158"/>
      <c r="N24" s="121"/>
      <c r="O24" s="120"/>
      <c r="P24" s="2"/>
      <c r="Q24" s="2"/>
      <c r="R24" s="2"/>
      <c r="S24" s="458" t="s">
        <v>122</v>
      </c>
      <c r="T24" s="459"/>
      <c r="U24" s="2">
        <v>5</v>
      </c>
      <c r="V24" s="477"/>
      <c r="W24" s="88">
        <f>Y21*0+Y22*5+Y23*0+Y24*5+Y25*0+Y26*4</f>
        <v>28.5</v>
      </c>
      <c r="X24" s="41" t="s">
        <v>28</v>
      </c>
      <c r="Y24" s="39">
        <v>3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>
      <c r="B25" s="449" t="s">
        <v>37</v>
      </c>
      <c r="C25" s="475"/>
      <c r="D25" s="87" t="s">
        <v>72</v>
      </c>
      <c r="E25" s="45"/>
      <c r="F25" s="2">
        <v>10</v>
      </c>
      <c r="G25" s="16"/>
      <c r="H25" s="132"/>
      <c r="I25" s="16"/>
      <c r="J25" s="2"/>
      <c r="K25" s="45"/>
      <c r="L25" s="2"/>
      <c r="M25" s="2"/>
      <c r="N25" s="45"/>
      <c r="O25" s="2"/>
      <c r="P25" s="2"/>
      <c r="Q25" s="45"/>
      <c r="R25" s="2"/>
      <c r="S25" s="2"/>
      <c r="T25" s="2"/>
      <c r="U25" s="2"/>
      <c r="V25" s="477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>
      <c r="B26" s="449"/>
      <c r="C26" s="475"/>
      <c r="D26" s="87" t="s">
        <v>171</v>
      </c>
      <c r="E26" s="45"/>
      <c r="F26" s="2">
        <v>1</v>
      </c>
      <c r="G26" s="2"/>
      <c r="H26" s="45"/>
      <c r="I26" s="2"/>
      <c r="J26" s="2"/>
      <c r="K26" s="45"/>
      <c r="L26" s="2"/>
      <c r="M26" s="2"/>
      <c r="N26" s="45"/>
      <c r="O26" s="2"/>
      <c r="P26" s="2"/>
      <c r="Q26" s="132"/>
      <c r="R26" s="2"/>
      <c r="S26" s="2"/>
      <c r="T26" s="45"/>
      <c r="U26" s="2"/>
      <c r="V26" s="477"/>
      <c r="W26" s="88">
        <f>Y21*2+Y22*7+Y23*1+Y24*0+Y25*0+Y26*8</f>
        <v>32.900000000000006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>
      <c r="B27" s="47" t="s">
        <v>34</v>
      </c>
      <c r="C27" s="112"/>
      <c r="D27" s="87" t="s">
        <v>59</v>
      </c>
      <c r="E27" s="45"/>
      <c r="F27" s="2">
        <v>10</v>
      </c>
      <c r="G27" s="2"/>
      <c r="H27" s="45"/>
      <c r="I27" s="2"/>
      <c r="J27" s="2"/>
      <c r="K27" s="45"/>
      <c r="L27" s="2"/>
      <c r="M27" s="2"/>
      <c r="N27" s="87"/>
      <c r="O27" s="2"/>
      <c r="P27" s="119"/>
      <c r="Q27" s="132"/>
      <c r="R27" s="120"/>
      <c r="S27" s="2"/>
      <c r="T27" s="2"/>
      <c r="U27" s="2"/>
      <c r="V27" s="477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33" s="58" customFormat="1" ht="27.9" customHeight="1" thickBot="1">
      <c r="B28" s="50"/>
      <c r="C28" s="114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78"/>
      <c r="W28" s="89">
        <f>W22*4+W26*4+W24*9</f>
        <v>848.1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3" s="36" customFormat="1" ht="27.9" customHeight="1">
      <c r="B29" s="31">
        <v>4</v>
      </c>
      <c r="C29" s="475"/>
      <c r="D29" s="32" t="str">
        <f>'115.4月菜單'!N41</f>
        <v>香Q米飯</v>
      </c>
      <c r="E29" s="32" t="s">
        <v>15</v>
      </c>
      <c r="F29" s="1"/>
      <c r="G29" s="32" t="str">
        <f>'115.4月菜單'!N42</f>
        <v>照燒豬肉排</v>
      </c>
      <c r="H29" s="32" t="s">
        <v>126</v>
      </c>
      <c r="I29" s="1"/>
      <c r="J29" s="32" t="str">
        <f>'115.4月菜單'!N43</f>
        <v>咖哩雞</v>
      </c>
      <c r="K29" s="32" t="s">
        <v>17</v>
      </c>
      <c r="L29" s="1"/>
      <c r="M29" s="32" t="str">
        <f>'115.4月菜單'!N44</f>
        <v>洋蔥炒蛋</v>
      </c>
      <c r="N29" s="32" t="s">
        <v>165</v>
      </c>
      <c r="O29" s="1"/>
      <c r="P29" s="32" t="str">
        <f>'115.4月菜單'!N45</f>
        <v>季節蔬菜</v>
      </c>
      <c r="Q29" s="32" t="s">
        <v>18</v>
      </c>
      <c r="R29" s="1"/>
      <c r="S29" s="32" t="str">
        <f>'115.4月菜單'!N46</f>
        <v>鮮蔬肉絲湯/水果</v>
      </c>
      <c r="T29" s="32" t="s">
        <v>17</v>
      </c>
      <c r="U29" s="1"/>
      <c r="V29" s="454" t="s">
        <v>33</v>
      </c>
      <c r="W29" s="33" t="s">
        <v>42</v>
      </c>
      <c r="X29" s="34" t="s">
        <v>19</v>
      </c>
      <c r="Y29" s="35">
        <v>6.5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160</v>
      </c>
      <c r="C30" s="475"/>
      <c r="D30" s="2" t="s">
        <v>54</v>
      </c>
      <c r="E30" s="2"/>
      <c r="F30" s="2">
        <v>120</v>
      </c>
      <c r="G30" s="469" t="s">
        <v>125</v>
      </c>
      <c r="H30" s="470"/>
      <c r="I30" s="2">
        <v>40</v>
      </c>
      <c r="J30" s="2" t="s">
        <v>100</v>
      </c>
      <c r="K30" s="2"/>
      <c r="L30" s="2">
        <v>45</v>
      </c>
      <c r="M30" s="2" t="s">
        <v>86</v>
      </c>
      <c r="N30" s="2"/>
      <c r="O30" s="2">
        <v>15</v>
      </c>
      <c r="P30" s="2" t="s">
        <v>56</v>
      </c>
      <c r="Q30" s="2"/>
      <c r="R30" s="2">
        <v>120</v>
      </c>
      <c r="S30" s="2" t="s">
        <v>92</v>
      </c>
      <c r="T30" s="2"/>
      <c r="U30" s="2">
        <v>30</v>
      </c>
      <c r="V30" s="455"/>
      <c r="W30" s="90">
        <f>Y29*15+Y30*0+Y31*5+Y32*0+Y33*15+Y34*12</f>
        <v>122.5</v>
      </c>
      <c r="X30" s="38" t="s">
        <v>116</v>
      </c>
      <c r="Y30" s="39">
        <v>2.6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</row>
    <row r="31" spans="2:33" ht="27.9" customHeight="1">
      <c r="B31" s="37">
        <v>30</v>
      </c>
      <c r="C31" s="475"/>
      <c r="D31" s="2"/>
      <c r="E31" s="2"/>
      <c r="F31" s="2"/>
      <c r="G31" s="467"/>
      <c r="H31" s="468"/>
      <c r="I31" s="2"/>
      <c r="J31" s="2" t="s">
        <v>121</v>
      </c>
      <c r="K31" s="2"/>
      <c r="L31" s="2">
        <v>25</v>
      </c>
      <c r="M31" s="2" t="s">
        <v>59</v>
      </c>
      <c r="N31" s="2"/>
      <c r="O31" s="2">
        <v>30</v>
      </c>
      <c r="P31" s="2"/>
      <c r="Q31" s="2"/>
      <c r="R31" s="2"/>
      <c r="S31" s="467" t="s">
        <v>98</v>
      </c>
      <c r="T31" s="468"/>
      <c r="U31" s="2">
        <v>10</v>
      </c>
      <c r="V31" s="455"/>
      <c r="W31" s="40" t="s">
        <v>44</v>
      </c>
      <c r="X31" s="41" t="s">
        <v>25</v>
      </c>
      <c r="Y31" s="39">
        <v>2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</row>
    <row r="32" spans="2:33" ht="27.9" customHeight="1">
      <c r="B32" s="37" t="s">
        <v>50</v>
      </c>
      <c r="C32" s="475"/>
      <c r="D32" s="2"/>
      <c r="E32" s="2"/>
      <c r="F32" s="2"/>
      <c r="G32" s="2"/>
      <c r="H32" s="87"/>
      <c r="I32" s="2"/>
      <c r="J32" s="2" t="s">
        <v>86</v>
      </c>
      <c r="K32" s="85"/>
      <c r="L32" s="2">
        <v>5</v>
      </c>
      <c r="M32" s="2" t="s">
        <v>70</v>
      </c>
      <c r="N32" s="85"/>
      <c r="O32" s="2">
        <v>50</v>
      </c>
      <c r="P32" s="2"/>
      <c r="Q32" s="2"/>
      <c r="R32" s="2"/>
      <c r="S32" s="2" t="s">
        <v>86</v>
      </c>
      <c r="T32" s="2"/>
      <c r="U32" s="2">
        <v>1</v>
      </c>
      <c r="V32" s="455"/>
      <c r="W32" s="88">
        <f>Y29*0+Y30*5+Y31*0+Y32*5+Y33*0+Y34*4</f>
        <v>28</v>
      </c>
      <c r="X32" s="41" t="s">
        <v>28</v>
      </c>
      <c r="Y32" s="39">
        <v>3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  <c r="AG32" s="90"/>
    </row>
    <row r="33" spans="2:33" ht="27.9" customHeight="1">
      <c r="B33" s="449" t="s">
        <v>38</v>
      </c>
      <c r="C33" s="475"/>
      <c r="D33" s="2"/>
      <c r="E33" s="2"/>
      <c r="F33" s="2"/>
      <c r="G33" s="2"/>
      <c r="H33" s="45"/>
      <c r="I33" s="2"/>
      <c r="J33" s="2" t="s">
        <v>108</v>
      </c>
      <c r="K33" s="45"/>
      <c r="L33" s="2">
        <v>1</v>
      </c>
      <c r="M33" s="2"/>
      <c r="N33" s="85"/>
      <c r="O33" s="2"/>
      <c r="P33" s="2"/>
      <c r="Q33" s="85"/>
      <c r="R33" s="2"/>
      <c r="S33" s="2" t="s">
        <v>95</v>
      </c>
      <c r="T33" s="2"/>
      <c r="U33" s="2">
        <v>1</v>
      </c>
      <c r="V33" s="455"/>
      <c r="W33" s="40" t="s">
        <v>45</v>
      </c>
      <c r="X33" s="41" t="s">
        <v>31</v>
      </c>
      <c r="Y33" s="39">
        <v>1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>
      <c r="B34" s="449"/>
      <c r="C34" s="475"/>
      <c r="D34" s="2"/>
      <c r="E34" s="2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85"/>
      <c r="R34" s="2"/>
      <c r="S34" s="2"/>
      <c r="T34" s="2"/>
      <c r="U34" s="2"/>
      <c r="V34" s="455"/>
      <c r="W34" s="88">
        <f>Y29*2+Y30*7+Y31*1+Y32*0+Y33*0+Y34*8</f>
        <v>33.200000000000003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>
      <c r="B35" s="64"/>
      <c r="C35" s="115"/>
      <c r="D35" s="2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455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113"/>
      <c r="C36" s="116"/>
      <c r="D36" s="53"/>
      <c r="E36" s="53"/>
      <c r="F36" s="3"/>
      <c r="G36" s="3"/>
      <c r="H36" s="53"/>
      <c r="I36" s="3"/>
      <c r="J36" s="3"/>
      <c r="K36" s="53"/>
      <c r="L36" s="3"/>
      <c r="M36" s="3"/>
      <c r="N36" s="53"/>
      <c r="O36" s="3"/>
      <c r="P36" s="3"/>
      <c r="Q36" s="53"/>
      <c r="R36" s="3"/>
      <c r="S36" s="3"/>
      <c r="T36" s="53"/>
      <c r="U36" s="3"/>
      <c r="V36" s="456"/>
      <c r="W36" s="89">
        <f>W30*4+W34*4+W32*9</f>
        <v>874.8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>
      <c r="B37" s="31"/>
      <c r="C37" s="453"/>
      <c r="D37" s="108"/>
      <c r="E37" s="108"/>
      <c r="F37" s="108"/>
      <c r="G37" s="108"/>
      <c r="H37" s="108"/>
      <c r="I37" s="108"/>
      <c r="J37" s="108"/>
      <c r="K37" s="108"/>
      <c r="L37" s="137"/>
      <c r="M37" s="138"/>
      <c r="N37" s="108"/>
      <c r="O37" s="108"/>
      <c r="P37" s="108"/>
      <c r="Q37" s="32"/>
      <c r="R37" s="108"/>
      <c r="S37" s="108"/>
      <c r="T37" s="108"/>
      <c r="U37" s="108"/>
      <c r="V37" s="476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/>
      <c r="C38" s="453"/>
      <c r="D38" s="2"/>
      <c r="E38" s="2"/>
      <c r="F38" s="2"/>
      <c r="G38" s="189"/>
      <c r="H38" s="188"/>
      <c r="I38" s="109"/>
      <c r="J38" s="109"/>
      <c r="K38" s="109"/>
      <c r="L38" s="109"/>
      <c r="M38" s="109"/>
      <c r="N38" s="109"/>
      <c r="O38" s="109"/>
      <c r="P38" s="2"/>
      <c r="Q38" s="2"/>
      <c r="R38" s="2"/>
      <c r="S38" s="109"/>
      <c r="T38" s="109"/>
      <c r="U38" s="109"/>
      <c r="V38" s="477"/>
      <c r="W38" s="90"/>
      <c r="X38" s="38"/>
      <c r="Y38" s="39"/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>
      <c r="B39" s="37"/>
      <c r="C39" s="453"/>
      <c r="D39" s="2"/>
      <c r="E39" s="2"/>
      <c r="F39" s="2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2"/>
      <c r="T39" s="85"/>
      <c r="U39" s="2"/>
      <c r="V39" s="477"/>
      <c r="W39" s="40"/>
      <c r="X39" s="41"/>
      <c r="Y39" s="39"/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>
      <c r="B40" s="37"/>
      <c r="C40" s="453"/>
      <c r="D40" s="2"/>
      <c r="E40" s="2"/>
      <c r="F40" s="2"/>
      <c r="G40" s="109"/>
      <c r="H40" s="110"/>
      <c r="I40" s="109"/>
      <c r="J40" s="109"/>
      <c r="K40" s="109"/>
      <c r="L40" s="109"/>
      <c r="M40" s="109"/>
      <c r="N40" s="109"/>
      <c r="O40" s="109"/>
      <c r="P40" s="109"/>
      <c r="Q40" s="110"/>
      <c r="R40" s="109"/>
      <c r="S40" s="2"/>
      <c r="T40" s="2"/>
      <c r="U40" s="2"/>
      <c r="V40" s="477"/>
      <c r="W40" s="88"/>
      <c r="X40" s="41"/>
      <c r="Y40" s="39"/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</row>
    <row r="41" spans="2:33" ht="27.9" customHeight="1">
      <c r="B41" s="449"/>
      <c r="C41" s="453"/>
      <c r="D41" s="2"/>
      <c r="E41" s="2"/>
      <c r="F41" s="2"/>
      <c r="G41" s="109"/>
      <c r="H41" s="110"/>
      <c r="I41" s="109"/>
      <c r="J41" s="109"/>
      <c r="K41" s="141"/>
      <c r="L41" s="109"/>
      <c r="M41" s="109"/>
      <c r="N41" s="110"/>
      <c r="O41" s="109"/>
      <c r="P41" s="109"/>
      <c r="Q41" s="110"/>
      <c r="R41" s="109"/>
      <c r="S41" s="2"/>
      <c r="T41" s="2"/>
      <c r="U41" s="2"/>
      <c r="V41" s="477"/>
      <c r="W41" s="40"/>
      <c r="X41" s="41"/>
      <c r="Y41" s="39"/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>
      <c r="B42" s="449"/>
      <c r="C42" s="453"/>
      <c r="D42" s="2"/>
      <c r="E42" s="2"/>
      <c r="F42" s="2"/>
      <c r="G42" s="111"/>
      <c r="H42" s="110"/>
      <c r="I42" s="109"/>
      <c r="J42" s="109"/>
      <c r="K42" s="110"/>
      <c r="L42" s="109"/>
      <c r="M42" s="109"/>
      <c r="N42" s="110"/>
      <c r="O42" s="109"/>
      <c r="P42" s="109"/>
      <c r="Q42" s="110"/>
      <c r="R42" s="109"/>
      <c r="S42" s="2"/>
      <c r="T42" s="45"/>
      <c r="U42" s="2"/>
      <c r="V42" s="477"/>
      <c r="W42" s="88"/>
      <c r="X42" s="80"/>
      <c r="Y42" s="46"/>
      <c r="Z42" s="15"/>
      <c r="AA42" s="16" t="s">
        <v>33</v>
      </c>
      <c r="AE42" s="16">
        <f>AB42*15</f>
        <v>0</v>
      </c>
      <c r="AG42" s="90"/>
    </row>
    <row r="43" spans="2:33" ht="27.9" customHeight="1">
      <c r="B43" s="47"/>
      <c r="C43" s="48"/>
      <c r="D43" s="2"/>
      <c r="E43" s="45"/>
      <c r="F43" s="2"/>
      <c r="G43" s="109"/>
      <c r="H43" s="110"/>
      <c r="I43" s="109"/>
      <c r="J43" s="109"/>
      <c r="K43" s="110"/>
      <c r="L43" s="109"/>
      <c r="M43" s="109"/>
      <c r="N43" s="110"/>
      <c r="O43" s="109"/>
      <c r="P43" s="109"/>
      <c r="Q43" s="110"/>
      <c r="R43" s="109"/>
      <c r="S43" s="109"/>
      <c r="T43" s="110"/>
      <c r="U43" s="109"/>
      <c r="V43" s="477"/>
      <c r="W43" s="40"/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139"/>
      <c r="C44" s="145"/>
      <c r="D44" s="146"/>
      <c r="E44" s="146"/>
      <c r="F44" s="147"/>
      <c r="G44" s="147"/>
      <c r="H44" s="146"/>
      <c r="I44" s="147"/>
      <c r="J44" s="147"/>
      <c r="K44" s="110"/>
      <c r="L44" s="109"/>
      <c r="M44" s="109"/>
      <c r="N44" s="110"/>
      <c r="O44" s="109"/>
      <c r="P44" s="109"/>
      <c r="Q44" s="110"/>
      <c r="R44" s="109"/>
      <c r="S44" s="109"/>
      <c r="T44" s="110"/>
      <c r="U44" s="109"/>
      <c r="V44" s="478"/>
      <c r="W44" s="89"/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>
      <c r="B45" s="17"/>
      <c r="C45" s="16"/>
      <c r="D45" s="16"/>
      <c r="E45" s="73"/>
      <c r="F45" s="16"/>
      <c r="G45" s="16"/>
      <c r="H45" s="73"/>
      <c r="I45" s="16"/>
      <c r="J45" s="474"/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  <c r="V45" s="463"/>
      <c r="W45" s="463"/>
      <c r="X45" s="463"/>
      <c r="Y45" s="463"/>
      <c r="Z45" s="74"/>
      <c r="AB45" s="57"/>
    </row>
    <row r="46" spans="2:33">
      <c r="B46" s="57"/>
      <c r="C46" s="62"/>
      <c r="D46" s="462"/>
      <c r="E46" s="462"/>
      <c r="F46" s="464"/>
      <c r="G46" s="464"/>
      <c r="H46" s="75"/>
      <c r="K46" s="75"/>
      <c r="N46" s="75"/>
      <c r="Q46" s="75"/>
      <c r="T46" s="75"/>
    </row>
  </sheetData>
  <mergeCells count="28">
    <mergeCell ref="B1:Y1"/>
    <mergeCell ref="B2:G2"/>
    <mergeCell ref="F3:L3"/>
    <mergeCell ref="C5:C10"/>
    <mergeCell ref="V5:V12"/>
    <mergeCell ref="B9:B10"/>
    <mergeCell ref="J7:K7"/>
    <mergeCell ref="C13:C18"/>
    <mergeCell ref="V13:V20"/>
    <mergeCell ref="B17:B18"/>
    <mergeCell ref="C21:C26"/>
    <mergeCell ref="V21:V28"/>
    <mergeCell ref="B25:B26"/>
    <mergeCell ref="G22:H22"/>
    <mergeCell ref="J23:K23"/>
    <mergeCell ref="S24:T24"/>
    <mergeCell ref="M15:N15"/>
    <mergeCell ref="J45:Y45"/>
    <mergeCell ref="D46:G46"/>
    <mergeCell ref="C29:C34"/>
    <mergeCell ref="V29:V36"/>
    <mergeCell ref="B33:B34"/>
    <mergeCell ref="C37:C42"/>
    <mergeCell ref="V37:V44"/>
    <mergeCell ref="B41:B42"/>
    <mergeCell ref="G31:H31"/>
    <mergeCell ref="G30:H30"/>
    <mergeCell ref="S31:T31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115.4月菜單</vt:lpstr>
      <vt:lpstr>第ㄧ週明細</vt:lpstr>
      <vt:lpstr>第二週明細</vt:lpstr>
      <vt:lpstr>第三週明細</vt:lpstr>
      <vt:lpstr>第四週明細 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2026-03-22T01:21:14Z</cp:lastPrinted>
  <dcterms:created xsi:type="dcterms:W3CDTF">2013-10-17T10:44:48Z</dcterms:created>
  <dcterms:modified xsi:type="dcterms:W3CDTF">2026-03-25T02:10:14Z</dcterms:modified>
</cp:coreProperties>
</file>