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9844B7A6-F726-422E-B283-8F29A2928AF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15.3月素食" sheetId="20" r:id="rId1"/>
    <sheet name="第一週明細" sheetId="2" r:id="rId2"/>
    <sheet name="第二週明細" sheetId="3" r:id="rId3"/>
    <sheet name="第三週明細" sheetId="7" r:id="rId4"/>
    <sheet name="第四週明細" sheetId="8" r:id="rId5"/>
    <sheet name="第五週明細 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8" l="1"/>
  <c r="W30" i="7"/>
  <c r="W30" i="2"/>
  <c r="W30" i="3"/>
  <c r="W18" i="21" l="1"/>
  <c r="W10" i="21"/>
  <c r="W8" i="21"/>
  <c r="W6" i="21"/>
  <c r="P5" i="21"/>
  <c r="S5" i="21"/>
  <c r="M5" i="21"/>
  <c r="W38" i="8"/>
  <c r="W34" i="8"/>
  <c r="W32" i="8"/>
  <c r="W18" i="8"/>
  <c r="W16" i="8"/>
  <c r="W14" i="8"/>
  <c r="W10" i="8"/>
  <c r="W8" i="8"/>
  <c r="W6" i="8"/>
  <c r="W38" i="7"/>
  <c r="W34" i="7"/>
  <c r="W32" i="7"/>
  <c r="W26" i="7"/>
  <c r="W24" i="7"/>
  <c r="W18" i="7"/>
  <c r="W16" i="7"/>
  <c r="W14" i="7"/>
  <c r="W10" i="7"/>
  <c r="W8" i="7"/>
  <c r="W6" i="7"/>
  <c r="W42" i="3"/>
  <c r="W38" i="3"/>
  <c r="W24" i="3"/>
  <c r="W22" i="3"/>
  <c r="W18" i="3"/>
  <c r="W14" i="3"/>
  <c r="W6" i="3"/>
  <c r="W34" i="2"/>
  <c r="W32" i="2"/>
  <c r="W22" i="2"/>
  <c r="W14" i="2"/>
  <c r="W6" i="2"/>
  <c r="C53" i="20"/>
  <c r="W12" i="21" l="1"/>
  <c r="W22" i="7" l="1"/>
  <c r="W22" i="8" l="1"/>
  <c r="W38" i="2"/>
  <c r="W24" i="2"/>
  <c r="U35" i="20" l="1"/>
  <c r="U34" i="20"/>
  <c r="S35" i="20"/>
  <c r="M25" i="20"/>
  <c r="M16" i="20"/>
  <c r="S13" i="21"/>
  <c r="P13" i="21"/>
  <c r="M13" i="21"/>
  <c r="J13" i="21"/>
  <c r="G13" i="21"/>
  <c r="D13" i="21"/>
  <c r="D5" i="21"/>
  <c r="I53" i="20"/>
  <c r="W16" i="21"/>
  <c r="I52" i="20" s="1"/>
  <c r="W14" i="21"/>
  <c r="G53" i="20" s="1"/>
  <c r="M29" i="8"/>
  <c r="M21" i="8"/>
  <c r="S13" i="7"/>
  <c r="P13" i="7"/>
  <c r="M13" i="7"/>
  <c r="J13" i="7"/>
  <c r="G13" i="7"/>
  <c r="D13" i="7"/>
  <c r="W20" i="21" l="1"/>
  <c r="G52" i="20" s="1"/>
  <c r="I35" i="20" l="1"/>
  <c r="I34" i="20"/>
  <c r="G35" i="20"/>
  <c r="W20" i="7" l="1"/>
  <c r="G34" i="20" s="1"/>
  <c r="E53" i="20" l="1"/>
  <c r="S44" i="20"/>
  <c r="K44" i="20"/>
  <c r="C44" i="20"/>
  <c r="E43" i="20"/>
  <c r="E44" i="20"/>
  <c r="S26" i="20"/>
  <c r="U26" i="20"/>
  <c r="K17" i="20"/>
  <c r="W18" i="2"/>
  <c r="I17" i="20" s="1"/>
  <c r="W16" i="2"/>
  <c r="I16" i="20" s="1"/>
  <c r="G17" i="20"/>
  <c r="W10" i="2"/>
  <c r="E17" i="20" s="1"/>
  <c r="C17" i="20"/>
  <c r="W8" i="2"/>
  <c r="E16" i="20" s="1"/>
  <c r="J5" i="21" l="1"/>
  <c r="G5" i="21"/>
  <c r="P37" i="8"/>
  <c r="M37" i="8"/>
  <c r="S37" i="8"/>
  <c r="J37" i="8"/>
  <c r="G37" i="8"/>
  <c r="D37" i="8"/>
  <c r="S29" i="8"/>
  <c r="P29" i="8"/>
  <c r="J29" i="8"/>
  <c r="G29" i="8"/>
  <c r="D29" i="8"/>
  <c r="S21" i="8"/>
  <c r="P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S21" i="7"/>
  <c r="P21" i="7"/>
  <c r="M21" i="7"/>
  <c r="J21" i="7"/>
  <c r="G21" i="7"/>
  <c r="D21" i="7"/>
  <c r="S37" i="3"/>
  <c r="P37" i="3"/>
  <c r="M37" i="3"/>
  <c r="J37" i="3"/>
  <c r="G37" i="3"/>
  <c r="D37" i="3"/>
  <c r="S29" i="3"/>
  <c r="P29" i="3"/>
  <c r="M29" i="3"/>
  <c r="J29" i="3"/>
  <c r="G29" i="3"/>
  <c r="D29" i="3"/>
  <c r="S21" i="3"/>
  <c r="P21" i="3"/>
  <c r="M21" i="3"/>
  <c r="J21" i="3"/>
  <c r="G21" i="3"/>
  <c r="D21" i="3"/>
  <c r="S13" i="3"/>
  <c r="P13" i="3"/>
  <c r="M13" i="3"/>
  <c r="J13" i="3"/>
  <c r="G13" i="3"/>
  <c r="D13" i="3"/>
  <c r="S5" i="7"/>
  <c r="P5" i="7"/>
  <c r="M5" i="7"/>
  <c r="J5" i="7"/>
  <c r="G5" i="7"/>
  <c r="S5" i="3"/>
  <c r="P5" i="3"/>
  <c r="M5" i="3"/>
  <c r="J5" i="3"/>
  <c r="G5" i="3"/>
  <c r="S37" i="2"/>
  <c r="P37" i="2"/>
  <c r="M37" i="2"/>
  <c r="J37" i="2"/>
  <c r="G37" i="2"/>
  <c r="D37" i="2"/>
  <c r="S29" i="2"/>
  <c r="P29" i="2"/>
  <c r="M29" i="2"/>
  <c r="J29" i="2"/>
  <c r="G29" i="2"/>
  <c r="D29" i="2"/>
  <c r="S21" i="2"/>
  <c r="P21" i="2"/>
  <c r="M21" i="2"/>
  <c r="J21" i="2"/>
  <c r="G21" i="2"/>
  <c r="D21" i="2"/>
  <c r="S13" i="2"/>
  <c r="P13" i="2"/>
  <c r="M13" i="2"/>
  <c r="J13" i="2"/>
  <c r="G13" i="2"/>
  <c r="D13" i="2"/>
  <c r="S5" i="2"/>
  <c r="P5" i="2"/>
  <c r="M5" i="2"/>
  <c r="J5" i="2"/>
  <c r="G5" i="2"/>
  <c r="D5" i="2"/>
  <c r="W12" i="2" l="1"/>
  <c r="C16" i="20" s="1"/>
  <c r="W20" i="2" l="1"/>
  <c r="G16" i="20" s="1"/>
  <c r="W40" i="3"/>
  <c r="U25" i="20" s="1"/>
  <c r="W44" i="3" l="1"/>
  <c r="S25" i="20" s="1"/>
  <c r="O44" i="20" l="1"/>
  <c r="Q43" i="20"/>
  <c r="Q44" i="20"/>
  <c r="W26" i="8"/>
  <c r="M44" i="20" s="1"/>
  <c r="W24" i="8"/>
  <c r="M43" i="20" s="1"/>
  <c r="I44" i="20"/>
  <c r="I43" i="20"/>
  <c r="G44" i="20"/>
  <c r="W42" i="7"/>
  <c r="Q35" i="20"/>
  <c r="Q34" i="20"/>
  <c r="O35" i="20"/>
  <c r="M35" i="20"/>
  <c r="M34" i="20"/>
  <c r="K35" i="20"/>
  <c r="E35" i="20"/>
  <c r="E34" i="20"/>
  <c r="C35" i="20"/>
  <c r="W32" i="3"/>
  <c r="Q25" i="20" s="1"/>
  <c r="O26" i="20"/>
  <c r="I26" i="20"/>
  <c r="G26" i="20"/>
  <c r="C26" i="20"/>
  <c r="S17" i="20"/>
  <c r="O17" i="20" l="1"/>
  <c r="Q16" i="20"/>
  <c r="Q17" i="20"/>
  <c r="E52" i="20" l="1"/>
  <c r="W42" i="8"/>
  <c r="U44" i="20" s="1"/>
  <c r="W34" i="3" l="1"/>
  <c r="Q26" i="20" s="1"/>
  <c r="W26" i="3"/>
  <c r="M26" i="20" s="1"/>
  <c r="K26" i="20"/>
  <c r="W10" i="3"/>
  <c r="E26" i="20" s="1"/>
  <c r="W42" i="2"/>
  <c r="U17" i="20" s="1"/>
  <c r="W16" i="3" l="1"/>
  <c r="I25" i="20" s="1"/>
  <c r="W8" i="3"/>
  <c r="E25" i="20" s="1"/>
  <c r="W26" i="2"/>
  <c r="M17" i="20" s="1"/>
  <c r="W20" i="8" l="1"/>
  <c r="G43" i="20" s="1"/>
  <c r="W12" i="8"/>
  <c r="C43" i="20" s="1"/>
  <c r="W36" i="2" l="1"/>
  <c r="O16" i="20" s="1"/>
  <c r="W40" i="7" l="1"/>
  <c r="W40" i="8" l="1"/>
  <c r="W36" i="8"/>
  <c r="O43" i="20" s="1"/>
  <c r="W44" i="7"/>
  <c r="S34" i="20" s="1"/>
  <c r="W36" i="7"/>
  <c r="O34" i="20" s="1"/>
  <c r="W28" i="7"/>
  <c r="K34" i="20" s="1"/>
  <c r="W40" i="2"/>
  <c r="U16" i="20" s="1"/>
  <c r="W28" i="2"/>
  <c r="K16" i="20" s="1"/>
  <c r="W44" i="8" l="1"/>
  <c r="S43" i="20" s="1"/>
  <c r="U43" i="20"/>
  <c r="W12" i="7"/>
  <c r="C34" i="20" s="1"/>
  <c r="W36" i="3"/>
  <c r="O25" i="20" s="1"/>
  <c r="W28" i="3"/>
  <c r="K25" i="20" s="1"/>
  <c r="W12" i="3"/>
  <c r="C25" i="20" s="1"/>
  <c r="C52" i="20"/>
  <c r="W28" i="8"/>
  <c r="K43" i="20" s="1"/>
  <c r="W44" i="2"/>
  <c r="S16" i="20" s="1"/>
  <c r="W20" i="3"/>
  <c r="G25" i="20" s="1"/>
  <c r="AE42" i="21"/>
  <c r="AD41" i="21"/>
  <c r="AF41" i="21" s="1"/>
  <c r="AE40" i="21"/>
  <c r="AC40" i="21"/>
  <c r="AD39" i="21"/>
  <c r="AD43" i="21" s="1"/>
  <c r="AC39" i="21"/>
  <c r="AE38" i="21"/>
  <c r="AC38" i="21"/>
  <c r="AC43" i="21" l="1"/>
  <c r="AE43" i="21"/>
  <c r="AF43" i="21" s="1"/>
  <c r="AD44" i="21" s="1"/>
  <c r="AF39" i="21"/>
  <c r="AF40" i="21"/>
  <c r="AF38" i="21"/>
  <c r="AE44" i="21" l="1"/>
  <c r="AC44" i="21"/>
  <c r="AE10" i="21" l="1"/>
  <c r="AD9" i="21"/>
  <c r="AF9" i="21" s="1"/>
  <c r="AE8" i="21"/>
  <c r="AC8" i="21"/>
  <c r="AD7" i="21"/>
  <c r="AC7" i="21"/>
  <c r="AE6" i="21"/>
  <c r="AE11" i="21" s="1"/>
  <c r="AC6" i="21"/>
  <c r="AE34" i="21"/>
  <c r="AD33" i="21"/>
  <c r="AF33" i="21" s="1"/>
  <c r="AE32" i="21"/>
  <c r="AC32" i="21"/>
  <c r="AF32" i="21" s="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19" i="21" l="1"/>
  <c r="AD35" i="21"/>
  <c r="AE27" i="21"/>
  <c r="AF22" i="21"/>
  <c r="AF30" i="21"/>
  <c r="AD11" i="21"/>
  <c r="AF8" i="21"/>
  <c r="AF14" i="21"/>
  <c r="AF16" i="21"/>
  <c r="AF23" i="21"/>
  <c r="AE19" i="21"/>
  <c r="AC27" i="21"/>
  <c r="AD27" i="21"/>
  <c r="AF24" i="21"/>
  <c r="AE35" i="21"/>
  <c r="AF6" i="21"/>
  <c r="AC19" i="21"/>
  <c r="AC35" i="21"/>
  <c r="AC11" i="21"/>
  <c r="AF15" i="21"/>
  <c r="AF31" i="21"/>
  <c r="AF7" i="21"/>
  <c r="AF27" i="21" l="1"/>
  <c r="AD28" i="21" s="1"/>
  <c r="AE28" i="21"/>
  <c r="AC28" i="21"/>
  <c r="AF35" i="21"/>
  <c r="AC36" i="21" s="1"/>
  <c r="AF19" i="21"/>
  <c r="AC20" i="21" s="1"/>
  <c r="AF11" i="21"/>
  <c r="AC12" i="21" s="1"/>
  <c r="AE12" i="21" l="1"/>
  <c r="AD12" i="21"/>
  <c r="AD20" i="21"/>
  <c r="AE20" i="21"/>
  <c r="AE36" i="21"/>
  <c r="AD36" i="21"/>
  <c r="D5" i="3" l="1"/>
  <c r="D5" i="7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2" l="1"/>
  <c r="AE14" i="2"/>
  <c r="AC15" i="2"/>
  <c r="AD15" i="2"/>
  <c r="AC16" i="2"/>
  <c r="AE16" i="2"/>
  <c r="AD17" i="2"/>
  <c r="AE18" i="2"/>
  <c r="AC22" i="2"/>
  <c r="AE22" i="2"/>
  <c r="AC23" i="2"/>
  <c r="AD23" i="2"/>
  <c r="AC24" i="2"/>
  <c r="AE24" i="2"/>
  <c r="AD25" i="2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F30" i="2" l="1"/>
  <c r="AF38" i="2"/>
  <c r="AC27" i="2"/>
  <c r="AD27" i="2"/>
  <c r="AF40" i="2"/>
  <c r="AE35" i="2"/>
  <c r="AF22" i="2"/>
  <c r="AE19" i="2"/>
  <c r="AF15" i="3"/>
  <c r="AD19" i="2"/>
  <c r="AF15" i="2"/>
  <c r="AF14" i="2"/>
  <c r="AC43" i="2"/>
  <c r="AC35" i="2"/>
  <c r="AF16" i="2"/>
  <c r="AF31" i="2"/>
  <c r="AF39" i="3"/>
  <c r="AF39" i="2"/>
  <c r="AF32" i="2"/>
  <c r="AF25" i="2"/>
  <c r="AF17" i="2"/>
  <c r="AE27" i="2"/>
  <c r="AF24" i="2"/>
  <c r="AE43" i="2"/>
  <c r="AD35" i="2"/>
  <c r="AF24" i="3"/>
  <c r="AD43" i="2"/>
  <c r="AF23" i="2"/>
  <c r="AC19" i="2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35" i="2" l="1"/>
  <c r="AC36" i="2" s="1"/>
  <c r="AF27" i="2"/>
  <c r="AD28" i="2" s="1"/>
  <c r="AF35" i="3"/>
  <c r="AC36" i="3" s="1"/>
  <c r="AF27" i="3"/>
  <c r="AD28" i="3" s="1"/>
  <c r="AF19" i="2"/>
  <c r="AC20" i="2" s="1"/>
  <c r="AF43" i="2"/>
  <c r="AC44" i="2" s="1"/>
  <c r="AF43" i="3"/>
  <c r="AE44" i="3" s="1"/>
  <c r="AF19" i="3"/>
  <c r="AC28" i="2" l="1"/>
  <c r="AD36" i="3"/>
  <c r="AD36" i="2"/>
  <c r="AE36" i="2"/>
  <c r="AC28" i="3"/>
  <c r="AE28" i="2"/>
  <c r="AE28" i="3"/>
  <c r="AE44" i="2"/>
  <c r="AE36" i="3"/>
  <c r="AE20" i="2"/>
  <c r="AD20" i="2"/>
  <c r="AD44" i="2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<sst xmlns="http://schemas.openxmlformats.org/spreadsheetml/2006/main" count="1400" uniqueCount="316">
  <si>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</si>
  <si>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</si>
  <si>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</si>
  <si>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</si>
  <si>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</si>
  <si>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</si>
  <si>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</si>
  <si>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</si>
  <si>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</si>
  <si>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</si>
  <si>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</si>
  <si>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</si>
  <si>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</si>
  <si>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</si>
  <si>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</si>
  <si>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</si>
  <si>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</si>
  <si>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</si>
  <si>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</si>
  <si>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</si>
  <si>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</si>
  <si>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</si>
  <si>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</si>
  <si>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</si>
  <si>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</si>
  <si>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</si>
  <si>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</si>
  <si>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</si>
  <si>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</si>
  <si>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</si>
  <si>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</si>
  <si>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</si>
  <si>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</si>
  <si>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</si>
  <si>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</si>
  <si>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</si>
  <si>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</si>
  <si>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</si>
  <si>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</si>
  <si>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</si>
  <si>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</si>
  <si>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</si>
  <si>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</si>
  <si>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</si>
  <si>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</si>
  <si>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餐數</t>
    <phoneticPr fontId="19" type="noConversion"/>
  </si>
  <si>
    <t>蒸</t>
    <phoneticPr fontId="19" type="noConversion"/>
  </si>
  <si>
    <t>煮</t>
    <phoneticPr fontId="19" type="noConversion"/>
  </si>
  <si>
    <t>星期五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</si>
  <si>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</si>
  <si>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</si>
  <si>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</si>
  <si>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</si>
  <si>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</si>
  <si>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炒</t>
    <phoneticPr fontId="19" type="noConversion"/>
  </si>
  <si>
    <t>白蘿蔔</t>
    <phoneticPr fontId="19" type="noConversion"/>
  </si>
  <si>
    <t>味噌</t>
    <phoneticPr fontId="19" type="noConversion"/>
  </si>
  <si>
    <t>熱量:</t>
    <phoneticPr fontId="19" type="noConversion"/>
  </si>
  <si>
    <t>地瓜飯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</si>
  <si>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</si>
  <si>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</si>
  <si>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</si>
  <si>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</si>
  <si>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</si>
  <si>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</si>
  <si>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</si>
  <si>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</si>
  <si>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</si>
  <si>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烤</t>
    <phoneticPr fontId="19" type="noConversion"/>
  </si>
  <si>
    <t>煮</t>
    <phoneticPr fontId="19" type="noConversion"/>
  </si>
  <si>
    <t>金針菇</t>
    <phoneticPr fontId="19" type="noConversion"/>
  </si>
  <si>
    <t>杏鮑菇</t>
    <phoneticPr fontId="19" type="noConversion"/>
  </si>
  <si>
    <t>蒸</t>
    <phoneticPr fontId="19" type="noConversion"/>
  </si>
  <si>
    <t>滷</t>
    <phoneticPr fontId="19" type="noConversion"/>
  </si>
  <si>
    <t>煮</t>
    <phoneticPr fontId="19" type="noConversion"/>
  </si>
  <si>
    <t>煮</t>
    <phoneticPr fontId="19" type="noConversion"/>
  </si>
  <si>
    <t>紫菜</t>
    <phoneticPr fontId="19" type="noConversion"/>
  </si>
  <si>
    <t>.</t>
    <phoneticPr fontId="19" type="noConversion"/>
  </si>
  <si>
    <t>豆魚蛋肉類</t>
    <phoneticPr fontId="19" type="noConversion"/>
  </si>
  <si>
    <t>三色豆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</si>
  <si>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</si>
  <si>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</si>
  <si>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</si>
  <si>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冬瓜</t>
    <phoneticPr fontId="19" type="noConversion"/>
  </si>
  <si>
    <t>豆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</si>
  <si>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</si>
  <si>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</si>
  <si>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</si>
  <si>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</si>
  <si>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</si>
  <si>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</si>
  <si>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</si>
  <si>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</si>
  <si>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</si>
  <si>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</si>
  <si>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</si>
  <si>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</si>
  <si>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</si>
  <si>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</si>
  <si>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冬粉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</si>
  <si>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</si>
  <si>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</si>
  <si>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</si>
  <si>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</si>
  <si>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</si>
  <si>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</si>
  <si>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香Q米飯</t>
    <phoneticPr fontId="19" type="noConversion"/>
  </si>
  <si>
    <t>白米</t>
    <phoneticPr fontId="19" type="noConversion"/>
  </si>
  <si>
    <t>粉薑</t>
    <phoneticPr fontId="19" type="noConversion"/>
  </si>
  <si>
    <t>胡蘿蔔</t>
    <phoneticPr fontId="19" type="noConversion"/>
  </si>
  <si>
    <t>傳統豆腐</t>
    <phoneticPr fontId="19" type="noConversion"/>
  </si>
  <si>
    <t>粉薑</t>
    <phoneticPr fontId="19" type="noConversion"/>
  </si>
  <si>
    <t>芡</t>
    <phoneticPr fontId="19" type="noConversion"/>
  </si>
  <si>
    <t>冷凍玉米粒</t>
    <phoneticPr fontId="19" type="noConversion"/>
  </si>
  <si>
    <t>甘藍</t>
    <phoneticPr fontId="19" type="noConversion"/>
  </si>
  <si>
    <t>新鮮麻竹筍</t>
    <phoneticPr fontId="19" type="noConversion"/>
  </si>
  <si>
    <t>九層塔</t>
    <phoneticPr fontId="19" type="noConversion"/>
  </si>
  <si>
    <t>黑豆乾</t>
    <phoneticPr fontId="19" type="noConversion"/>
  </si>
  <si>
    <t>煮</t>
    <phoneticPr fontId="19" type="noConversion"/>
  </si>
  <si>
    <t>白米</t>
    <phoneticPr fontId="19" type="noConversion"/>
  </si>
  <si>
    <t>蒸</t>
    <phoneticPr fontId="19" type="noConversion"/>
  </si>
  <si>
    <t>糙米飯</t>
    <phoneticPr fontId="19" type="noConversion"/>
  </si>
  <si>
    <t>香Q米飯</t>
    <phoneticPr fontId="19" type="noConversion"/>
  </si>
  <si>
    <t>豆干絲</t>
    <phoneticPr fontId="19" type="noConversion"/>
  </si>
  <si>
    <t>豆</t>
    <phoneticPr fontId="19" type="noConversion"/>
  </si>
  <si>
    <t>白米</t>
    <phoneticPr fontId="19" type="noConversion"/>
  </si>
  <si>
    <t>糙粳米</t>
    <phoneticPr fontId="19" type="noConversion"/>
  </si>
  <si>
    <t>玉米濃湯(芡)</t>
    <phoneticPr fontId="19" type="noConversion"/>
  </si>
  <si>
    <t>白醬洋芋</t>
    <phoneticPr fontId="19" type="noConversion"/>
  </si>
  <si>
    <t>紫菜薑絲湯</t>
    <phoneticPr fontId="19" type="noConversion"/>
  </si>
  <si>
    <t>高麗菜冬粉</t>
    <phoneticPr fontId="19" type="noConversion"/>
  </si>
  <si>
    <t>麻油海茸</t>
    <phoneticPr fontId="19" type="noConversion"/>
  </si>
  <si>
    <t>豆</t>
    <phoneticPr fontId="19" type="noConversion"/>
  </si>
  <si>
    <t>鴻喜菇</t>
    <phoneticPr fontId="19" type="noConversion"/>
  </si>
  <si>
    <t>九層塔</t>
    <phoneticPr fontId="19" type="noConversion"/>
  </si>
  <si>
    <t>醃</t>
    <phoneticPr fontId="19" type="noConversion"/>
  </si>
  <si>
    <t>豆</t>
    <phoneticPr fontId="19" type="noConversion"/>
  </si>
  <si>
    <t>胡蘿蔔</t>
    <phoneticPr fontId="19" type="noConversion"/>
  </si>
  <si>
    <t>加</t>
    <phoneticPr fontId="19" type="noConversion"/>
  </si>
  <si>
    <t>豆包</t>
    <phoneticPr fontId="19" type="noConversion"/>
  </si>
  <si>
    <t>豆干</t>
    <phoneticPr fontId="19" type="noConversion"/>
  </si>
  <si>
    <t>九層塔</t>
    <phoneticPr fontId="19" type="noConversion"/>
  </si>
  <si>
    <t>粉薑</t>
    <phoneticPr fontId="19" type="noConversion"/>
  </si>
  <si>
    <t>木耳</t>
    <phoneticPr fontId="19" type="noConversion"/>
  </si>
  <si>
    <t>細嫩豆腐</t>
    <phoneticPr fontId="19" type="noConversion"/>
  </si>
  <si>
    <t>豆</t>
    <phoneticPr fontId="19" type="noConversion"/>
  </si>
  <si>
    <t>白芝麻</t>
    <phoneticPr fontId="19" type="noConversion"/>
  </si>
  <si>
    <t>三杯杏鮑菇</t>
    <phoneticPr fontId="19" type="noConversion"/>
  </si>
  <si>
    <t>炒</t>
    <phoneticPr fontId="19" type="noConversion"/>
  </si>
  <si>
    <t>滷</t>
    <phoneticPr fontId="19" type="noConversion"/>
  </si>
  <si>
    <t>炒</t>
    <phoneticPr fontId="19" type="noConversion"/>
  </si>
  <si>
    <t>白米</t>
    <phoneticPr fontId="19" type="noConversion"/>
  </si>
  <si>
    <t>煮</t>
    <phoneticPr fontId="19" type="noConversion"/>
  </si>
  <si>
    <t>豆</t>
    <phoneticPr fontId="19" type="noConversion"/>
  </si>
  <si>
    <t>海帶根</t>
    <phoneticPr fontId="19" type="noConversion"/>
  </si>
  <si>
    <t>煮</t>
    <phoneticPr fontId="19" type="noConversion"/>
  </si>
  <si>
    <t>豆</t>
    <phoneticPr fontId="19" type="noConversion"/>
  </si>
  <si>
    <t>豆瓣醬</t>
    <phoneticPr fontId="19" type="noConversion"/>
  </si>
  <si>
    <t>滷</t>
    <phoneticPr fontId="19" type="noConversion"/>
  </si>
  <si>
    <t>炒</t>
    <phoneticPr fontId="19" type="noConversion"/>
  </si>
  <si>
    <t>炒</t>
    <phoneticPr fontId="19" type="noConversion"/>
  </si>
  <si>
    <t>煮</t>
    <phoneticPr fontId="19" type="noConversion"/>
  </si>
  <si>
    <t>胡蘿蔔</t>
    <phoneticPr fontId="19" type="noConversion"/>
  </si>
  <si>
    <t>炸</t>
    <phoneticPr fontId="19" type="noConversion"/>
  </si>
  <si>
    <t>鴻喜菇</t>
    <phoneticPr fontId="19" type="noConversion"/>
  </si>
  <si>
    <t>豆</t>
    <phoneticPr fontId="19" type="noConversion"/>
  </si>
  <si>
    <t>煮</t>
    <phoneticPr fontId="19" type="noConversion"/>
  </si>
  <si>
    <t>麻油</t>
    <phoneticPr fontId="19" type="noConversion"/>
  </si>
  <si>
    <t>炒</t>
    <phoneticPr fontId="19" type="noConversion"/>
  </si>
  <si>
    <t>香Q米飯</t>
    <phoneticPr fontId="19" type="noConversion"/>
  </si>
  <si>
    <t>月</t>
    <phoneticPr fontId="19" type="noConversion"/>
  </si>
  <si>
    <t>香菇</t>
    <phoneticPr fontId="19" type="noConversion"/>
  </si>
  <si>
    <t>馬鈴薯</t>
    <phoneticPr fontId="19" type="noConversion"/>
  </si>
  <si>
    <t>乾裙帶菜</t>
    <phoneticPr fontId="19" type="noConversion"/>
  </si>
  <si>
    <t>豆干片</t>
    <phoneticPr fontId="19" type="noConversion"/>
  </si>
  <si>
    <t>古都素肉燥(豆)</t>
    <phoneticPr fontId="19" type="noConversion"/>
  </si>
  <si>
    <t>素肉燥(豆)</t>
    <phoneticPr fontId="19" type="noConversion"/>
  </si>
  <si>
    <t>三菇豆腐(豆)</t>
    <phoneticPr fontId="19" type="noConversion"/>
  </si>
  <si>
    <t>蔬菜</t>
    <phoneticPr fontId="19" type="noConversion"/>
  </si>
  <si>
    <t>碎豆干</t>
    <phoneticPr fontId="19" type="noConversion"/>
  </si>
  <si>
    <t>豆腐丁</t>
    <phoneticPr fontId="19" type="noConversion"/>
  </si>
  <si>
    <t>海茸</t>
    <phoneticPr fontId="19" type="noConversion"/>
  </si>
  <si>
    <t>芝麻黑豆乾(豆)</t>
    <phoneticPr fontId="19" type="noConversion"/>
  </si>
  <si>
    <t>香菇高麗菜</t>
    <phoneticPr fontId="19" type="noConversion"/>
  </si>
  <si>
    <t>蘿蔔香菇湯</t>
    <phoneticPr fontId="19" type="noConversion"/>
  </si>
  <si>
    <t>御膳珍菇</t>
    <phoneticPr fontId="19" type="noConversion"/>
  </si>
  <si>
    <t>白菜滷</t>
    <phoneticPr fontId="19" type="noConversion"/>
  </si>
  <si>
    <t>玉米三色</t>
    <phoneticPr fontId="19" type="noConversion"/>
  </si>
  <si>
    <t>塔香杏鮑菇</t>
    <phoneticPr fontId="19" type="noConversion"/>
  </si>
  <si>
    <t>菇類</t>
    <phoneticPr fontId="19" type="noConversion"/>
  </si>
  <si>
    <t>香菇絲</t>
    <phoneticPr fontId="19" type="noConversion"/>
  </si>
  <si>
    <t>綠豆芽</t>
    <phoneticPr fontId="19" type="noConversion"/>
  </si>
  <si>
    <t>豆乾丁</t>
    <phoneticPr fontId="19" type="noConversion"/>
  </si>
  <si>
    <t>毛豆仁</t>
    <phoneticPr fontId="19" type="noConversion"/>
  </si>
  <si>
    <t>四角豆腐</t>
    <phoneticPr fontId="19" type="noConversion"/>
  </si>
  <si>
    <t>碎瓜</t>
    <phoneticPr fontId="19" type="noConversion"/>
  </si>
  <si>
    <t>筍丁</t>
    <phoneticPr fontId="19" type="noConversion"/>
  </si>
  <si>
    <t>白菜珍菇</t>
    <phoneticPr fontId="19" type="noConversion"/>
  </si>
  <si>
    <t>黑胡椒</t>
    <phoneticPr fontId="19" type="noConversion"/>
  </si>
  <si>
    <r>
      <rPr>
        <sz val="20"/>
        <color theme="1"/>
        <rFont val="新細明體"/>
        <family val="1"/>
        <charset val="136"/>
      </rPr>
      <t>香滷豆乾</t>
    </r>
    <r>
      <rPr>
        <sz val="20"/>
        <color theme="1"/>
        <rFont val="華康棒棒體W5"/>
        <family val="5"/>
        <charset val="136"/>
      </rPr>
      <t>(豆)</t>
    </r>
    <phoneticPr fontId="19" type="noConversion"/>
  </si>
  <si>
    <t>蜜汁五香豆乾(豆)</t>
    <phoneticPr fontId="19" type="noConversion"/>
  </si>
  <si>
    <r>
      <rPr>
        <sz val="20"/>
        <color theme="1"/>
        <rFont val="新細明體"/>
        <family val="1"/>
        <charset val="136"/>
      </rPr>
      <t>沙茶乾片</t>
    </r>
    <r>
      <rPr>
        <sz val="20"/>
        <color theme="1"/>
        <rFont val="華康少女文字W7(P)"/>
        <family val="5"/>
        <charset val="136"/>
      </rPr>
      <t>(豆)</t>
    </r>
    <phoneticPr fontId="19" type="noConversion"/>
  </si>
  <si>
    <r>
      <rPr>
        <sz val="20"/>
        <color theme="1"/>
        <rFont val="新細明體"/>
        <family val="1"/>
        <charset val="136"/>
      </rPr>
      <t>黑胡椒毛豆莢</t>
    </r>
    <r>
      <rPr>
        <sz val="20"/>
        <color theme="1"/>
        <rFont val="華康少女文字W7(P)"/>
        <family val="5"/>
        <charset val="136"/>
      </rPr>
      <t>(豆)</t>
    </r>
    <phoneticPr fontId="19" type="noConversion"/>
  </si>
  <si>
    <r>
      <rPr>
        <sz val="20"/>
        <color theme="1"/>
        <rFont val="新細明體"/>
        <family val="1"/>
        <charset val="136"/>
      </rPr>
      <t>酸甜豆腐丁</t>
    </r>
    <r>
      <rPr>
        <sz val="20"/>
        <color theme="1"/>
        <rFont val="華康少女文字W7(P)"/>
        <family val="5"/>
        <charset val="136"/>
      </rPr>
      <t>(</t>
    </r>
    <r>
      <rPr>
        <sz val="20"/>
        <color theme="1"/>
        <rFont val="新細明體"/>
        <family val="1"/>
        <charset val="136"/>
      </rPr>
      <t>加</t>
    </r>
    <r>
      <rPr>
        <sz val="20"/>
        <color theme="1"/>
        <rFont val="細明體-ExtB"/>
        <family val="1"/>
        <charset val="136"/>
      </rPr>
      <t>)</t>
    </r>
    <phoneticPr fontId="19" type="noConversion"/>
  </si>
  <si>
    <t>炒鴻喜菇</t>
    <phoneticPr fontId="19" type="noConversion"/>
  </si>
  <si>
    <r>
      <rPr>
        <sz val="20"/>
        <color theme="1"/>
        <rFont val="新細明體"/>
        <family val="1"/>
        <charset val="136"/>
      </rPr>
      <t>滷大四角豆腐</t>
    </r>
    <r>
      <rPr>
        <sz val="20"/>
        <color theme="1"/>
        <rFont val="華康棒棒體W5"/>
        <family val="5"/>
        <charset val="136"/>
      </rPr>
      <t>(</t>
    </r>
    <r>
      <rPr>
        <sz val="20"/>
        <color theme="1"/>
        <rFont val="新細明體"/>
        <family val="5"/>
        <charset val="136"/>
      </rPr>
      <t>加</t>
    </r>
    <r>
      <rPr>
        <sz val="20"/>
        <color theme="1"/>
        <rFont val="華康棒棒體W5"/>
        <family val="5"/>
        <charset val="136"/>
      </rPr>
      <t>)</t>
    </r>
    <phoneticPr fontId="19" type="noConversion"/>
  </si>
  <si>
    <r>
      <rPr>
        <sz val="20"/>
        <color theme="1"/>
        <rFont val="新細明體"/>
        <family val="1"/>
        <charset val="136"/>
      </rPr>
      <t>滷豆干</t>
    </r>
    <r>
      <rPr>
        <sz val="20"/>
        <color theme="1"/>
        <rFont val="細明體-ExtB"/>
        <family val="1"/>
        <charset val="136"/>
      </rPr>
      <t>X2(豆)</t>
    </r>
    <phoneticPr fontId="19" type="noConversion"/>
  </si>
  <si>
    <t>五香豆干絲(豆)</t>
    <phoneticPr fontId="19" type="noConversion"/>
  </si>
  <si>
    <r>
      <rPr>
        <sz val="20"/>
        <color theme="1"/>
        <rFont val="新細明體"/>
        <family val="1"/>
        <charset val="136"/>
      </rPr>
      <t>紅燒豆腐丁</t>
    </r>
    <r>
      <rPr>
        <sz val="20"/>
        <color theme="1"/>
        <rFont val="華康墨字體(P)"/>
        <family val="5"/>
        <charset val="136"/>
      </rPr>
      <t>(</t>
    </r>
    <r>
      <rPr>
        <sz val="20"/>
        <color theme="1"/>
        <rFont val="新細明體"/>
        <family val="5"/>
        <charset val="136"/>
      </rPr>
      <t>加</t>
    </r>
    <r>
      <rPr>
        <sz val="20"/>
        <color theme="1"/>
        <rFont val="華康墨字體(P)"/>
        <family val="5"/>
        <charset val="136"/>
      </rPr>
      <t>)</t>
    </r>
    <phoneticPr fontId="19" type="noConversion"/>
  </si>
  <si>
    <r>
      <rPr>
        <sz val="20"/>
        <color theme="1"/>
        <rFont val="新細明體"/>
        <family val="1"/>
        <charset val="136"/>
      </rPr>
      <t>烤豆腐</t>
    </r>
    <r>
      <rPr>
        <sz val="20"/>
        <color theme="1"/>
        <rFont val="華康棒棒體W5"/>
        <family val="5"/>
        <charset val="136"/>
      </rPr>
      <t>(</t>
    </r>
    <r>
      <rPr>
        <sz val="20"/>
        <color theme="1"/>
        <rFont val="新細明體"/>
        <family val="5"/>
        <charset val="136"/>
      </rPr>
      <t>加</t>
    </r>
    <r>
      <rPr>
        <sz val="20"/>
        <color theme="1"/>
        <rFont val="華康棒棒體W5"/>
        <family val="5"/>
        <charset val="136"/>
      </rPr>
      <t>)</t>
    </r>
    <phoneticPr fontId="19" type="noConversion"/>
  </si>
  <si>
    <r>
      <rPr>
        <sz val="20"/>
        <color theme="1"/>
        <rFont val="新細明體"/>
        <family val="1"/>
        <charset val="136"/>
      </rPr>
      <t>大溪黑干片</t>
    </r>
    <r>
      <rPr>
        <sz val="20"/>
        <color theme="1"/>
        <rFont val="華康棒棒體W5"/>
        <family val="5"/>
        <charset val="136"/>
      </rPr>
      <t>(豆)</t>
    </r>
    <phoneticPr fontId="19" type="noConversion"/>
  </si>
  <si>
    <t>蘿蔔香菇</t>
    <phoneticPr fontId="19" type="noConversion"/>
  </si>
  <si>
    <r>
      <rPr>
        <sz val="20"/>
        <color theme="1"/>
        <rFont val="新細明體"/>
        <family val="1"/>
        <charset val="136"/>
      </rPr>
      <t>川味豆腐</t>
    </r>
    <r>
      <rPr>
        <sz val="20"/>
        <color theme="1"/>
        <rFont val="華康少女文字W7(P)"/>
        <family val="5"/>
        <charset val="136"/>
      </rPr>
      <t>(豆)</t>
    </r>
    <phoneticPr fontId="19" type="noConversion"/>
  </si>
  <si>
    <t>玉米拌毛豆(豆)</t>
    <phoneticPr fontId="19" type="noConversion"/>
  </si>
  <si>
    <r>
      <rPr>
        <sz val="20"/>
        <color theme="1"/>
        <rFont val="新細明體"/>
        <family val="1"/>
        <charset val="136"/>
      </rPr>
      <t>黑胡椒板豆腐</t>
    </r>
    <r>
      <rPr>
        <sz val="20"/>
        <color theme="1"/>
        <rFont val="華康流隸體(P)"/>
        <family val="4"/>
        <charset val="136"/>
      </rPr>
      <t>(豆)</t>
    </r>
    <phoneticPr fontId="19" type="noConversion"/>
  </si>
  <si>
    <t>五香豆干</t>
    <phoneticPr fontId="19" type="noConversion"/>
  </si>
  <si>
    <t>結球白菜</t>
    <phoneticPr fontId="19" type="noConversion"/>
  </si>
  <si>
    <t>帶夾毛豆</t>
    <phoneticPr fontId="19" type="noConversion"/>
  </si>
  <si>
    <t>家常豆腐(豆)</t>
    <phoneticPr fontId="19" type="noConversion"/>
  </si>
  <si>
    <t>筍片</t>
    <phoneticPr fontId="19" type="noConversion"/>
  </si>
  <si>
    <r>
      <rPr>
        <sz val="20"/>
        <color theme="1"/>
        <rFont val="新細明體"/>
        <family val="1"/>
        <charset val="136"/>
      </rPr>
      <t>油悶筍片</t>
    </r>
    <r>
      <rPr>
        <sz val="20"/>
        <color theme="1"/>
        <rFont val="華康少女文字W7(P)"/>
        <family val="5"/>
        <charset val="136"/>
      </rPr>
      <t>(</t>
    </r>
    <r>
      <rPr>
        <sz val="20"/>
        <color theme="1"/>
        <rFont val="新細明體"/>
        <family val="5"/>
        <charset val="136"/>
      </rPr>
      <t>醃)</t>
    </r>
    <phoneticPr fontId="19" type="noConversion"/>
  </si>
  <si>
    <r>
      <rPr>
        <sz val="20"/>
        <color theme="1"/>
        <rFont val="新細明體"/>
        <family val="1"/>
        <charset val="136"/>
      </rPr>
      <t>素碎瓜肉燥</t>
    </r>
    <r>
      <rPr>
        <sz val="20"/>
        <color theme="1"/>
        <rFont val="華康墨字體(P)"/>
        <family val="5"/>
        <charset val="136"/>
      </rPr>
      <t>(</t>
    </r>
    <r>
      <rPr>
        <sz val="20"/>
        <color theme="1"/>
        <rFont val="新細明體"/>
        <family val="1"/>
        <charset val="136"/>
      </rPr>
      <t>豆</t>
    </r>
    <r>
      <rPr>
        <sz val="20"/>
        <color theme="1"/>
        <rFont val="細明體-ExtB"/>
        <family val="1"/>
        <charset val="136"/>
      </rPr>
      <t>)</t>
    </r>
    <r>
      <rPr>
        <sz val="20"/>
        <color theme="1"/>
        <rFont val="華康墨字體(P)"/>
        <family val="1"/>
        <charset val="136"/>
      </rPr>
      <t>(</t>
    </r>
    <r>
      <rPr>
        <sz val="20"/>
        <color theme="1"/>
        <rFont val="新細明體"/>
        <family val="1"/>
        <charset val="136"/>
      </rPr>
      <t>醃)</t>
    </r>
    <phoneticPr fontId="19" type="noConversion"/>
  </si>
  <si>
    <r>
      <rPr>
        <sz val="20"/>
        <color theme="1"/>
        <rFont val="新細明體"/>
        <family val="1"/>
        <charset val="136"/>
      </rPr>
      <t>八寶辣</t>
    </r>
    <r>
      <rPr>
        <u/>
        <sz val="20"/>
        <color theme="1"/>
        <rFont val="新細明體"/>
        <family val="1"/>
        <charset val="136"/>
      </rPr>
      <t>醬</t>
    </r>
    <r>
      <rPr>
        <sz val="20"/>
        <color theme="1"/>
        <rFont val="華康棒棒體W5"/>
        <family val="5"/>
        <charset val="136"/>
      </rPr>
      <t>(</t>
    </r>
    <r>
      <rPr>
        <sz val="20"/>
        <color theme="1"/>
        <rFont val="新細明體"/>
        <family val="1"/>
        <charset val="136"/>
      </rPr>
      <t>豆</t>
    </r>
    <r>
      <rPr>
        <sz val="20"/>
        <color theme="1"/>
        <rFont val="細明體-ExtB"/>
        <family val="1"/>
        <charset val="136"/>
      </rPr>
      <t>)</t>
    </r>
    <r>
      <rPr>
        <sz val="20"/>
        <color theme="1"/>
        <rFont val="華康棒棒體W5"/>
        <family val="1"/>
        <charset val="136"/>
      </rPr>
      <t>(醃)</t>
    </r>
    <phoneticPr fontId="19" type="noConversion"/>
  </si>
  <si>
    <t>黑豆干片</t>
    <phoneticPr fontId="19" type="noConversion"/>
  </si>
  <si>
    <t>素炒麵</t>
    <phoneticPr fontId="19" type="noConversion"/>
  </si>
  <si>
    <t>素炒飯</t>
    <phoneticPr fontId="19" type="noConversion"/>
  </si>
  <si>
    <t>麵條</t>
    <phoneticPr fontId="19" type="noConversion"/>
  </si>
  <si>
    <t>水煮花生</t>
    <phoneticPr fontId="19" type="noConversion"/>
  </si>
  <si>
    <t>3月30日(一)</t>
    <phoneticPr fontId="19" type="noConversion"/>
  </si>
  <si>
    <t>3月31日(二)</t>
    <phoneticPr fontId="19" type="noConversion"/>
  </si>
  <si>
    <t>3月23日(一)</t>
    <phoneticPr fontId="19" type="noConversion"/>
  </si>
  <si>
    <t>3月24日(二)</t>
    <phoneticPr fontId="19" type="noConversion"/>
  </si>
  <si>
    <t>3月25日(三)</t>
    <phoneticPr fontId="19" type="noConversion"/>
  </si>
  <si>
    <t>3月26日(四)</t>
    <phoneticPr fontId="19" type="noConversion"/>
  </si>
  <si>
    <t>3月27日(五)</t>
    <phoneticPr fontId="19" type="noConversion"/>
  </si>
  <si>
    <t>3月16日(一)</t>
    <phoneticPr fontId="19" type="noConversion"/>
  </si>
  <si>
    <t>3月17日(二)</t>
    <phoneticPr fontId="19" type="noConversion"/>
  </si>
  <si>
    <t>3月18日(三)</t>
    <phoneticPr fontId="19" type="noConversion"/>
  </si>
  <si>
    <t>3月19日(四)</t>
    <phoneticPr fontId="19" type="noConversion"/>
  </si>
  <si>
    <t>3月20日(五)</t>
    <phoneticPr fontId="19" type="noConversion"/>
  </si>
  <si>
    <t>3月9日(一)</t>
    <phoneticPr fontId="19" type="noConversion"/>
  </si>
  <si>
    <t>3月10日(二)</t>
    <phoneticPr fontId="19" type="noConversion"/>
  </si>
  <si>
    <t>3月11日(三)</t>
    <phoneticPr fontId="19" type="noConversion"/>
  </si>
  <si>
    <t>3月12日(四)</t>
    <phoneticPr fontId="19" type="noConversion"/>
  </si>
  <si>
    <t>3月13日(五)</t>
    <phoneticPr fontId="19" type="noConversion"/>
  </si>
  <si>
    <t>3月2日(一)</t>
    <phoneticPr fontId="19" type="noConversion"/>
  </si>
  <si>
    <t>3月3日(二)</t>
    <phoneticPr fontId="19" type="noConversion"/>
  </si>
  <si>
    <t>3月4日(三)</t>
    <phoneticPr fontId="19" type="noConversion"/>
  </si>
  <si>
    <t>3月5日(四)</t>
    <phoneticPr fontId="19" type="noConversion"/>
  </si>
  <si>
    <t>3月6日(五)</t>
    <phoneticPr fontId="19" type="noConversion"/>
  </si>
  <si>
    <t>針菇湯</t>
    <phoneticPr fontId="19" type="noConversion"/>
  </si>
  <si>
    <t>榨菜黃豆芽湯(醃)</t>
    <phoneticPr fontId="19" type="noConversion"/>
  </si>
  <si>
    <t>青菜湯</t>
    <phoneticPr fontId="19" type="noConversion"/>
  </si>
  <si>
    <t>結頭菜湯</t>
    <phoneticPr fontId="19" type="noConversion"/>
  </si>
  <si>
    <t>金茸三絲湯</t>
    <phoneticPr fontId="19" type="noConversion"/>
  </si>
  <si>
    <t>日式海芽湯</t>
    <phoneticPr fontId="19" type="noConversion"/>
  </si>
  <si>
    <t>吉頭菜湯</t>
    <phoneticPr fontId="19" type="noConversion"/>
  </si>
  <si>
    <r>
      <rPr>
        <sz val="20"/>
        <color theme="1"/>
        <rFont val="新細明體"/>
        <family val="1"/>
        <charset val="136"/>
      </rPr>
      <t>大四角豆腐</t>
    </r>
    <r>
      <rPr>
        <sz val="20"/>
        <color theme="1"/>
        <rFont val="華康墨字體(P)"/>
        <family val="5"/>
        <charset val="136"/>
      </rPr>
      <t>(加</t>
    </r>
    <r>
      <rPr>
        <sz val="20"/>
        <color theme="1"/>
        <rFont val="細明體-ExtB"/>
        <family val="1"/>
        <charset val="136"/>
      </rPr>
      <t>)</t>
    </r>
    <phoneticPr fontId="19" type="noConversion"/>
  </si>
  <si>
    <t>五穀飯</t>
    <phoneticPr fontId="19" type="noConversion"/>
  </si>
  <si>
    <t>毛豆拌洋芋(豆)</t>
    <phoneticPr fontId="19" type="noConversion"/>
  </si>
  <si>
    <t>海帶干絲(豆)</t>
    <phoneticPr fontId="19" type="noConversion"/>
  </si>
  <si>
    <t>白花椰香菇</t>
    <phoneticPr fontId="19" type="noConversion"/>
  </si>
  <si>
    <t>黑豆干菇菇(豆)</t>
    <phoneticPr fontId="19" type="noConversion"/>
  </si>
  <si>
    <t>滷豆輪(加)</t>
    <phoneticPr fontId="19" type="noConversion"/>
  </si>
  <si>
    <t>滷豆包(加)</t>
    <phoneticPr fontId="19" type="noConversion"/>
  </si>
  <si>
    <t>塔香海茸</t>
    <phoneticPr fontId="19" type="noConversion"/>
  </si>
  <si>
    <t>香滷豆干(豆)</t>
    <phoneticPr fontId="19" type="noConversion"/>
  </si>
  <si>
    <t>筍仔湯</t>
    <phoneticPr fontId="19" type="noConversion"/>
  </si>
  <si>
    <r>
      <rPr>
        <sz val="20"/>
        <color theme="1"/>
        <rFont val="新細明體"/>
        <family val="1"/>
        <charset val="136"/>
      </rPr>
      <t>海帶根豆干片</t>
    </r>
    <r>
      <rPr>
        <sz val="20"/>
        <color theme="1"/>
        <rFont val="華康棒棒體W5"/>
        <family val="5"/>
        <charset val="136"/>
      </rPr>
      <t>(豆)</t>
    </r>
    <phoneticPr fontId="19" type="noConversion"/>
  </si>
  <si>
    <r>
      <rPr>
        <sz val="20"/>
        <color theme="1"/>
        <rFont val="新細明體"/>
        <family val="1"/>
        <charset val="136"/>
      </rPr>
      <t>滷蘭花干</t>
    </r>
    <r>
      <rPr>
        <sz val="20"/>
        <color theme="1"/>
        <rFont val="華康墨字體(P)"/>
        <family val="5"/>
        <charset val="136"/>
      </rPr>
      <t>(豆)</t>
    </r>
    <phoneticPr fontId="19" type="noConversion"/>
  </si>
  <si>
    <t>紅燒豆腐(豆)</t>
    <phoneticPr fontId="19" type="noConversion"/>
  </si>
  <si>
    <t>白玉蘿蔔湯</t>
    <phoneticPr fontId="19" type="noConversion"/>
  </si>
  <si>
    <t>香菇湯</t>
    <phoneticPr fontId="19" type="noConversion"/>
  </si>
  <si>
    <t>高麗菜香菇</t>
    <phoneticPr fontId="19" type="noConversion"/>
  </si>
  <si>
    <t>白菜香菇</t>
    <phoneticPr fontId="19" type="noConversion"/>
  </si>
  <si>
    <t>五香豆干(豆)</t>
    <phoneticPr fontId="19" type="noConversion"/>
  </si>
  <si>
    <r>
      <rPr>
        <sz val="20"/>
        <color theme="1"/>
        <rFont val="新細明體"/>
        <family val="1"/>
        <charset val="136"/>
      </rPr>
      <t>香炒毛豆莢</t>
    </r>
    <r>
      <rPr>
        <sz val="20"/>
        <color theme="1"/>
        <rFont val="華康墨字體(P)"/>
        <family val="5"/>
        <charset val="136"/>
      </rPr>
      <t>(豆)</t>
    </r>
    <phoneticPr fontId="19" type="noConversion"/>
  </si>
  <si>
    <t>蘿蔔滷豆干(豆)</t>
    <phoneticPr fontId="19" type="noConversion"/>
  </si>
  <si>
    <r>
      <rPr>
        <sz val="20"/>
        <color theme="1"/>
        <rFont val="新細明體"/>
        <family val="1"/>
        <charset val="136"/>
      </rPr>
      <t>豆干滷花生</t>
    </r>
    <r>
      <rPr>
        <sz val="20"/>
        <color theme="1"/>
        <rFont val="華康棒棒體W5(P)"/>
        <family val="5"/>
        <charset val="136"/>
      </rPr>
      <t>(豆)</t>
    </r>
    <phoneticPr fontId="19" type="noConversion"/>
  </si>
  <si>
    <t>冷凍毛豆仁</t>
    <phoneticPr fontId="19" type="noConversion"/>
  </si>
  <si>
    <t>海帶絲</t>
    <phoneticPr fontId="19" type="noConversion"/>
  </si>
  <si>
    <t>榨菜</t>
    <phoneticPr fontId="19" type="noConversion"/>
  </si>
  <si>
    <t>黃豆芽</t>
    <phoneticPr fontId="19" type="noConversion"/>
  </si>
  <si>
    <r>
      <t>八寶辣醬</t>
    </r>
    <r>
      <rPr>
        <sz val="20"/>
        <color theme="1"/>
        <rFont val="華康棒棒體W5(P)"/>
        <family val="5"/>
        <charset val="136"/>
      </rPr>
      <t>(豆)</t>
    </r>
    <r>
      <rPr>
        <sz val="20"/>
        <color theme="1"/>
        <rFont val="華康棒棒體W5(P)"/>
        <family val="1"/>
        <charset val="136"/>
      </rPr>
      <t>(醃)</t>
    </r>
    <phoneticPr fontId="19" type="noConversion"/>
  </si>
  <si>
    <t>黑豆干</t>
    <phoneticPr fontId="19" type="noConversion"/>
  </si>
  <si>
    <t>冷凍花椰菜</t>
    <phoneticPr fontId="19" type="noConversion"/>
  </si>
  <si>
    <t>豆輪</t>
    <phoneticPr fontId="19" type="noConversion"/>
  </si>
  <si>
    <t>海帶結</t>
    <phoneticPr fontId="19" type="noConversion"/>
  </si>
  <si>
    <t>球莖甘藍</t>
    <phoneticPr fontId="19" type="noConversion"/>
  </si>
  <si>
    <t>五穀米</t>
    <phoneticPr fontId="19" type="noConversion"/>
  </si>
  <si>
    <t>蘭花干</t>
    <phoneticPr fontId="19" type="noConversion"/>
  </si>
  <si>
    <t>乾香菇</t>
    <phoneticPr fontId="19" type="noConversion"/>
  </si>
  <si>
    <t>豆豉</t>
    <phoneticPr fontId="19" type="noConversion"/>
  </si>
  <si>
    <t>豆豉豆腐(豆)(醃)</t>
    <phoneticPr fontId="19" type="noConversion"/>
  </si>
  <si>
    <r>
      <rPr>
        <sz val="20"/>
        <color theme="1"/>
        <rFont val="新細明體"/>
        <family val="1"/>
        <charset val="136"/>
      </rPr>
      <t>茄汁洋芋片</t>
    </r>
    <r>
      <rPr>
        <sz val="20"/>
        <color theme="1"/>
        <rFont val="華康少女文字W7(P)"/>
        <family val="5"/>
        <charset val="136"/>
      </rPr>
      <t>(</t>
    </r>
    <r>
      <rPr>
        <sz val="20"/>
        <color theme="1"/>
        <rFont val="新細明體"/>
        <family val="5"/>
        <charset val="136"/>
      </rPr>
      <t>炸</t>
    </r>
    <r>
      <rPr>
        <sz val="20"/>
        <color theme="1"/>
        <rFont val="華康少女文字W7(P)"/>
        <family val="5"/>
        <charset val="136"/>
      </rPr>
      <t>)</t>
    </r>
    <phoneticPr fontId="19" type="noConversion"/>
  </si>
  <si>
    <t>季節蔬菜X2</t>
    <phoneticPr fontId="19" type="noConversion"/>
  </si>
  <si>
    <t>蒸蛋</t>
    <phoneticPr fontId="19" type="noConversion"/>
  </si>
  <si>
    <t>滷蛋X1</t>
    <phoneticPr fontId="19" type="noConversion"/>
  </si>
  <si>
    <t>胡蘿蔔炒蛋</t>
    <phoneticPr fontId="19" type="noConversion"/>
  </si>
  <si>
    <t>醬油炒蛋</t>
    <phoneticPr fontId="19" type="noConversion"/>
  </si>
  <si>
    <t>雞蛋</t>
    <phoneticPr fontId="19" type="noConversion"/>
  </si>
  <si>
    <t>雞水煮蛋</t>
    <phoneticPr fontId="19" type="noConversion"/>
  </si>
  <si>
    <t>川味豆腐(豆)</t>
    <phoneticPr fontId="19" type="noConversion"/>
  </si>
  <si>
    <t>香Q米飯/慶生蛋糕</t>
    <phoneticPr fontId="19" type="noConversion"/>
  </si>
  <si>
    <t>冬瓜湯/綠豆湯</t>
    <phoneticPr fontId="19" type="noConversion"/>
  </si>
  <si>
    <t>榨菜黃豆芽湯(醃)/水果</t>
    <phoneticPr fontId="19" type="noConversion"/>
  </si>
  <si>
    <t>味噌豆腐湯(豆)/水果</t>
    <phoneticPr fontId="19" type="noConversion"/>
  </si>
  <si>
    <t>鮮蔬湯/水果</t>
    <phoneticPr fontId="19" type="noConversion"/>
  </si>
  <si>
    <t>紅砂糖</t>
    <phoneticPr fontId="19" type="noConversion"/>
  </si>
  <si>
    <t>綠豆</t>
    <phoneticPr fontId="19" type="noConversion"/>
  </si>
  <si>
    <t>慶生蛋糕</t>
    <phoneticPr fontId="19" type="noConversion"/>
  </si>
  <si>
    <t>115年3月2日-3月6日第一週素食菜單明細(彰化特殊教育學校--承富)</t>
    <phoneticPr fontId="19" type="noConversion"/>
  </si>
  <si>
    <t>115年3月9日-3月13日第二週素食菜單明細(彰化特殊教育學校--承富)</t>
    <phoneticPr fontId="19" type="noConversion"/>
  </si>
  <si>
    <t>115年3月16日-3月20日第三週素食菜單明細(彰化特殊教育學校--承富)</t>
    <phoneticPr fontId="19" type="noConversion"/>
  </si>
  <si>
    <t>115年3月23日-3月27日第四週素食菜單明細(彰化特殊教育學校--承富)</t>
    <phoneticPr fontId="19" type="noConversion"/>
  </si>
  <si>
    <t>115年3月30日-3月31日第五週素食菜單明細(彰化特殊教育學校--承富)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</si>
</sst>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9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2"/>
      <name val="新細明體"/>
      <family val="1"/>
      <charset val="136"/>
    </font>
    <font>
      <b/>
      <sz val="22"/>
      <name val="新細明體"/>
      <family val="1"/>
      <charset val="136"/>
    </font>
    <font>
      <sz val="17"/>
      <name val="新細明體"/>
      <family val="1"/>
      <charset val="136"/>
    </font>
    <font>
      <sz val="17"/>
      <name val="標楷體"/>
      <family val="4"/>
      <charset val="136"/>
    </font>
    <font>
      <b/>
      <sz val="17"/>
      <name val="新細明體"/>
      <family val="1"/>
      <charset val="136"/>
    </font>
    <font>
      <b/>
      <sz val="17"/>
      <color rgb="FF0099FF"/>
      <name val="華康新特圓體"/>
      <family val="3"/>
      <charset val="136"/>
    </font>
    <font>
      <b/>
      <sz val="17"/>
      <color rgb="FFFF0000"/>
      <name val="華康棒棒體W5"/>
      <family val="5"/>
      <charset val="136"/>
    </font>
    <font>
      <b/>
      <sz val="17"/>
      <color rgb="FF6600FF"/>
      <name val="華康少女文字W7(P)"/>
      <family val="5"/>
      <charset val="136"/>
    </font>
    <font>
      <b/>
      <sz val="17"/>
      <color rgb="FFFF0000"/>
      <name val="華康流隸體(P)"/>
      <family val="4"/>
      <charset val="136"/>
    </font>
    <font>
      <b/>
      <sz val="17"/>
      <color rgb="FF990099"/>
      <name val="華康棒棒體W5(P)"/>
      <family val="5"/>
      <charset val="136"/>
    </font>
    <font>
      <b/>
      <sz val="17"/>
      <color rgb="FF00B050"/>
      <name val="華康少女文字W7(P)"/>
      <family val="5"/>
      <charset val="136"/>
    </font>
    <font>
      <b/>
      <sz val="17"/>
      <color rgb="FF990099"/>
      <name val="華康少女文字W7(P)"/>
      <family val="5"/>
      <charset val="136"/>
    </font>
    <font>
      <b/>
      <sz val="17"/>
      <color rgb="FF0070C0"/>
      <name val="華康墨字體(P)"/>
      <family val="5"/>
      <charset val="136"/>
    </font>
    <font>
      <sz val="22"/>
      <color rgb="FFFF0000"/>
      <name val="標楷體"/>
      <family val="4"/>
      <charset val="136"/>
    </font>
    <font>
      <sz val="18"/>
      <name val="標楷體"/>
      <family val="4"/>
      <charset val="136"/>
    </font>
    <font>
      <sz val="18"/>
      <color rgb="FF990099"/>
      <name val="華康棒棒體W5(P)"/>
      <family val="5"/>
      <charset val="136"/>
    </font>
    <font>
      <sz val="18"/>
      <color rgb="FFFF0000"/>
      <name val="華康流隸體(P)"/>
      <family val="4"/>
      <charset val="136"/>
    </font>
    <font>
      <b/>
      <sz val="20"/>
      <name val="Microsoft JhengHei"/>
      <family val="2"/>
      <charset val="136"/>
    </font>
    <font>
      <b/>
      <sz val="10"/>
      <name val="標楷體"/>
      <family val="4"/>
      <charset val="136"/>
    </font>
    <font>
      <b/>
      <sz val="18"/>
      <color rgb="FFFF0000"/>
      <name val="華康棒棒體W5"/>
      <family val="5"/>
      <charset val="136"/>
    </font>
    <font>
      <b/>
      <sz val="18"/>
      <color rgb="FF990099"/>
      <name val="華康少女文字W7(P)"/>
      <family val="5"/>
      <charset val="136"/>
    </font>
    <font>
      <b/>
      <sz val="18"/>
      <color rgb="FF0099FF"/>
      <name val="華康少女文字W7(P)"/>
      <family val="5"/>
      <charset val="136"/>
    </font>
    <font>
      <b/>
      <sz val="18"/>
      <color rgb="FF00B050"/>
      <name val="華康少女文字W7(P)"/>
      <family val="5"/>
      <charset val="136"/>
    </font>
    <font>
      <b/>
      <sz val="18"/>
      <color theme="5" tint="-0.499984740745262"/>
      <name val="華康墨字體(P)"/>
      <family val="5"/>
      <charset val="136"/>
    </font>
    <font>
      <b/>
      <sz val="18"/>
      <color rgb="FF00B050"/>
      <name val="華康新特圓體"/>
      <family val="3"/>
      <charset val="136"/>
    </font>
    <font>
      <b/>
      <sz val="18"/>
      <color rgb="FF0070C0"/>
      <name val="華康墨字體(P)"/>
      <family val="5"/>
      <charset val="136"/>
    </font>
    <font>
      <b/>
      <sz val="18"/>
      <color rgb="FFCC66FF"/>
      <name val="華康棒棒體W5"/>
      <family val="5"/>
      <charset val="136"/>
    </font>
    <font>
      <sz val="20"/>
      <color theme="1"/>
      <name val="華康墨字體(P)"/>
      <family val="5"/>
      <charset val="136"/>
    </font>
    <font>
      <sz val="20"/>
      <color theme="1"/>
      <name val="標楷體"/>
      <family val="4"/>
      <charset val="136"/>
    </font>
    <font>
      <sz val="20"/>
      <color theme="1"/>
      <name val="華康新特圓體"/>
      <family val="3"/>
      <charset val="136"/>
    </font>
    <font>
      <sz val="20"/>
      <color theme="1"/>
      <name val="華康棒棒體W5"/>
      <family val="5"/>
      <charset val="136"/>
    </font>
    <font>
      <sz val="20"/>
      <color theme="1"/>
      <name val="華康少女文字W7(P)"/>
      <family val="5"/>
      <charset val="136"/>
    </font>
    <font>
      <sz val="20"/>
      <color theme="1"/>
      <name val="華康棒棒體W5(P)"/>
      <family val="5"/>
      <charset val="136"/>
    </font>
    <font>
      <sz val="20"/>
      <color theme="1"/>
      <name val="華康流隸體(P)"/>
      <family val="4"/>
      <charset val="136"/>
    </font>
    <font>
      <sz val="20"/>
      <color theme="1"/>
      <name val="新細明體"/>
      <family val="1"/>
      <charset val="136"/>
    </font>
    <font>
      <sz val="20"/>
      <color theme="1"/>
      <name val="華康墨字體(P)"/>
      <family val="1"/>
      <charset val="136"/>
    </font>
    <font>
      <sz val="20"/>
      <color theme="1"/>
      <name val="華康棒棒體W5"/>
      <family val="1"/>
      <charset val="136"/>
    </font>
    <font>
      <sz val="20"/>
      <color theme="1"/>
      <name val="華康少女文字W7(P)"/>
      <family val="1"/>
      <charset val="136"/>
    </font>
    <font>
      <sz val="20"/>
      <color theme="1"/>
      <name val="華康棒棒體W5(P)"/>
      <family val="1"/>
      <charset val="136"/>
    </font>
    <font>
      <sz val="20"/>
      <color theme="1"/>
      <name val="細明體-ExtB"/>
      <family val="1"/>
      <charset val="136"/>
    </font>
    <font>
      <sz val="20"/>
      <color theme="1"/>
      <name val="新細明體"/>
      <family val="5"/>
      <charset val="136"/>
    </font>
    <font>
      <u/>
      <sz val="20"/>
      <color theme="1"/>
      <name val="新細明體"/>
      <family val="1"/>
      <charset val="136"/>
    </font>
    <font>
      <sz val="20"/>
      <color theme="1"/>
      <name val="華康流隸體(P)"/>
      <family val="1"/>
      <charset val="136"/>
    </font>
    <font>
      <sz val="21"/>
      <name val="新細明體"/>
      <family val="1"/>
      <charset val="136"/>
    </font>
    <font>
      <sz val="21"/>
      <name val="標楷體"/>
      <family val="4"/>
      <charset val="136"/>
    </font>
    <font>
      <sz val="20"/>
      <color rgb="FFFF0000"/>
      <name val="華康棒棒體W5"/>
      <family val="5"/>
      <charset val="136"/>
    </font>
    <font>
      <b/>
      <sz val="20"/>
      <color rgb="FFFF0000"/>
      <name val="新細明體"/>
      <family val="1"/>
      <charset val="136"/>
    </font>
    <font>
      <b/>
      <sz val="20"/>
      <color rgb="FFFF0000"/>
      <name val="華康棒棒體W5"/>
      <family val="5"/>
      <charset val="136"/>
    </font>
    <font>
      <sz val="20"/>
      <color rgb="FFFF0000"/>
      <name val="華康墨字體(P)"/>
      <family val="5"/>
      <charset val="136"/>
    </font>
    <font>
      <sz val="20"/>
      <color rgb="FFFF0000"/>
      <name val="華康新特圓體"/>
      <family val="3"/>
      <charset val="136"/>
    </font>
    <font>
      <b/>
      <sz val="20"/>
      <color rgb="FFFF0000"/>
      <name val="Microsoft JhengHei"/>
      <family val="3"/>
      <charset val="136"/>
    </font>
    <font>
      <b/>
      <sz val="20"/>
      <color rgb="FFFF0000"/>
      <name val="華康新特圓體"/>
      <family val="3"/>
      <charset val="136"/>
    </font>
    <font>
      <sz val="20"/>
      <name val="華康棒棒體W5"/>
      <family val="5"/>
      <charset val="136"/>
    </font>
    <font>
      <b/>
      <sz val="20"/>
      <color rgb="FFFF0000"/>
      <name val="華康墨字體(P)"/>
      <family val="5"/>
      <charset val="136"/>
    </font>
    <font>
      <b/>
      <sz val="20"/>
      <color rgb="FFFF0000"/>
      <name val="華康少女文字W7(P)"/>
      <family val="5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38" fillId="0" borderId="29" xfId="0" applyFont="1" applyBorder="1" applyAlignment="1">
      <alignment vertical="center" textRotation="180" shrinkToFit="1"/>
    </xf>
    <xf numFmtId="0" fontId="38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65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6" xfId="0" applyFont="1" applyBorder="1" applyAlignment="1">
      <alignment vertical="center" shrinkToFit="1"/>
    </xf>
    <xf numFmtId="0" fontId="23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6" xfId="19" applyFont="1" applyBorder="1"/>
    <xf numFmtId="0" fontId="35" fillId="0" borderId="67" xfId="19" applyFont="1" applyBorder="1"/>
    <xf numFmtId="179" fontId="35" fillId="0" borderId="69" xfId="19" applyNumberFormat="1" applyFont="1" applyBorder="1"/>
    <xf numFmtId="179" fontId="35" fillId="0" borderId="67" xfId="19" applyNumberFormat="1" applyFont="1" applyBorder="1"/>
    <xf numFmtId="0" fontId="35" fillId="0" borderId="39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8" fillId="0" borderId="20" xfId="0" applyFont="1" applyBorder="1" applyAlignment="1">
      <alignment vertical="center" textRotation="255" shrinkToFit="1"/>
    </xf>
    <xf numFmtId="0" fontId="29" fillId="0" borderId="56" xfId="0" applyFont="1" applyBorder="1" applyAlignment="1">
      <alignment vertical="center" shrinkToFit="1"/>
    </xf>
    <xf numFmtId="0" fontId="23" fillId="0" borderId="70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8" xfId="19" applyFont="1" applyBorder="1"/>
    <xf numFmtId="0" fontId="35" fillId="0" borderId="72" xfId="19" applyFont="1" applyBorder="1"/>
    <xf numFmtId="0" fontId="0" fillId="0" borderId="0" xfId="0" applyAlignment="1">
      <alignment horizontal="right"/>
    </xf>
    <xf numFmtId="0" fontId="23" fillId="0" borderId="65" xfId="0" applyFont="1" applyBorder="1" applyAlignment="1">
      <alignment horizontal="left" vertical="center" shrinkToFit="1"/>
    </xf>
    <xf numFmtId="0" fontId="23" fillId="0" borderId="56" xfId="0" applyFont="1" applyBorder="1">
      <alignment vertical="center"/>
    </xf>
    <xf numFmtId="0" fontId="35" fillId="0" borderId="73" xfId="19" applyFont="1" applyBorder="1"/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38" fillId="24" borderId="25" xfId="0" applyFont="1" applyFill="1" applyBorder="1" applyAlignment="1">
      <alignment horizontal="center" vertical="center" shrinkToFit="1"/>
    </xf>
    <xf numFmtId="0" fontId="38" fillId="0" borderId="74" xfId="0" applyFont="1" applyBorder="1" applyAlignment="1">
      <alignment vertical="center" textRotation="180" shrinkToFit="1"/>
    </xf>
    <xf numFmtId="0" fontId="38" fillId="0" borderId="74" xfId="0" applyFont="1" applyBorder="1" applyAlignment="1">
      <alignment horizontal="left" vertical="center" shrinkToFit="1"/>
    </xf>
    <xf numFmtId="0" fontId="29" fillId="0" borderId="75" xfId="0" applyFont="1" applyBorder="1" applyAlignment="1">
      <alignment horizontal="center" vertical="center" shrinkToFit="1"/>
    </xf>
    <xf numFmtId="0" fontId="29" fillId="0" borderId="76" xfId="0" applyFont="1" applyBorder="1" applyAlignment="1">
      <alignment horizontal="right"/>
    </xf>
    <xf numFmtId="0" fontId="23" fillId="0" borderId="74" xfId="0" applyFont="1" applyBorder="1" applyAlignment="1">
      <alignment vertical="center" textRotation="180" shrinkToFit="1"/>
    </xf>
    <xf numFmtId="0" fontId="23" fillId="0" borderId="74" xfId="0" applyFont="1" applyBorder="1" applyAlignment="1">
      <alignment horizontal="left" vertical="center" shrinkToFit="1"/>
    </xf>
    <xf numFmtId="0" fontId="28" fillId="0" borderId="74" xfId="0" applyFont="1" applyBorder="1" applyAlignment="1">
      <alignment horizontal="left"/>
    </xf>
    <xf numFmtId="0" fontId="28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center" vertical="center" textRotation="255"/>
    </xf>
    <xf numFmtId="0" fontId="22" fillId="0" borderId="79" xfId="0" applyFont="1" applyBorder="1" applyAlignment="1">
      <alignment vertical="center" textRotation="255"/>
    </xf>
    <xf numFmtId="0" fontId="22" fillId="0" borderId="80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 shrinkToFit="1"/>
    </xf>
    <xf numFmtId="0" fontId="22" fillId="0" borderId="80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 textRotation="255"/>
    </xf>
    <xf numFmtId="0" fontId="28" fillId="0" borderId="8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/>
    </xf>
    <xf numFmtId="0" fontId="28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/>
    </xf>
    <xf numFmtId="0" fontId="28" fillId="0" borderId="85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/>
    </xf>
    <xf numFmtId="0" fontId="29" fillId="0" borderId="82" xfId="0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 shrinkToFit="1"/>
    </xf>
    <xf numFmtId="0" fontId="28" fillId="0" borderId="86" xfId="0" applyFont="1" applyBorder="1" applyAlignment="1">
      <alignment horizontal="center"/>
    </xf>
    <xf numFmtId="0" fontId="22" fillId="24" borderId="25" xfId="0" applyFont="1" applyFill="1" applyBorder="1" applyAlignment="1">
      <alignment horizontal="center" vertical="center" wrapText="1" shrinkToFit="1"/>
    </xf>
    <xf numFmtId="0" fontId="28" fillId="0" borderId="87" xfId="0" applyFont="1" applyBorder="1" applyAlignment="1">
      <alignment horizontal="center"/>
    </xf>
    <xf numFmtId="0" fontId="29" fillId="0" borderId="88" xfId="0" applyFont="1" applyBorder="1" applyAlignment="1">
      <alignment horizontal="center" vertical="center" shrinkToFit="1"/>
    </xf>
    <xf numFmtId="0" fontId="29" fillId="0" borderId="89" xfId="0" applyFont="1" applyBorder="1" applyAlignment="1">
      <alignment horizontal="right"/>
    </xf>
    <xf numFmtId="0" fontId="23" fillId="0" borderId="90" xfId="0" applyFont="1" applyBorder="1" applyAlignment="1">
      <alignment vertical="center" textRotation="180" shrinkToFit="1"/>
    </xf>
    <xf numFmtId="0" fontId="23" fillId="0" borderId="90" xfId="0" applyFont="1" applyBorder="1" applyAlignment="1">
      <alignment horizontal="left" vertical="center" shrinkToFit="1"/>
    </xf>
    <xf numFmtId="0" fontId="28" fillId="0" borderId="90" xfId="0" applyFont="1" applyBorder="1" applyAlignment="1">
      <alignment horizontal="left"/>
    </xf>
    <xf numFmtId="0" fontId="28" fillId="0" borderId="91" xfId="0" applyFont="1" applyBorder="1" applyAlignment="1">
      <alignment horizontal="center"/>
    </xf>
    <xf numFmtId="0" fontId="29" fillId="0" borderId="92" xfId="0" applyFont="1" applyBorder="1" applyAlignment="1">
      <alignment horizontal="center" vertical="center" shrinkToFit="1"/>
    </xf>
    <xf numFmtId="180" fontId="28" fillId="0" borderId="90" xfId="0" applyNumberFormat="1" applyFont="1" applyBorder="1" applyAlignment="1">
      <alignment horizontal="right"/>
    </xf>
    <xf numFmtId="0" fontId="35" fillId="0" borderId="95" xfId="19" applyFont="1" applyBorder="1"/>
    <xf numFmtId="0" fontId="40" fillId="0" borderId="0" xfId="19" applyFont="1"/>
    <xf numFmtId="0" fontId="41" fillId="0" borderId="0" xfId="19" applyFont="1"/>
    <xf numFmtId="0" fontId="22" fillId="0" borderId="70" xfId="0" applyFont="1" applyBorder="1" applyAlignment="1">
      <alignment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23" fillId="0" borderId="70" xfId="0" applyFont="1" applyBorder="1" applyAlignment="1">
      <alignment horizontal="left" vertical="center" shrinkToFit="1"/>
    </xf>
    <xf numFmtId="0" fontId="38" fillId="0" borderId="21" xfId="0" applyFont="1" applyBorder="1" applyAlignment="1">
      <alignment vertical="center" shrinkToFit="1"/>
    </xf>
    <xf numFmtId="0" fontId="38" fillId="0" borderId="70" xfId="0" applyFont="1" applyBorder="1" applyAlignment="1">
      <alignment vertical="center" shrinkToFit="1"/>
    </xf>
    <xf numFmtId="0" fontId="23" fillId="0" borderId="70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96" xfId="0" applyFont="1" applyBorder="1" applyAlignment="1">
      <alignment vertical="center" shrinkToFit="1"/>
    </xf>
    <xf numFmtId="0" fontId="39" fillId="0" borderId="21" xfId="0" applyFont="1" applyBorder="1" applyAlignment="1">
      <alignment vertical="center" shrinkToFit="1"/>
    </xf>
    <xf numFmtId="180" fontId="28" fillId="0" borderId="98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7" xfId="0" applyFont="1" applyBorder="1" applyAlignment="1">
      <alignment horizontal="center"/>
    </xf>
    <xf numFmtId="0" fontId="42" fillId="0" borderId="0" xfId="19" applyFont="1"/>
    <xf numFmtId="0" fontId="44" fillId="0" borderId="0" xfId="19" applyFont="1"/>
    <xf numFmtId="0" fontId="35" fillId="0" borderId="45" xfId="19" applyFont="1" applyBorder="1"/>
    <xf numFmtId="0" fontId="38" fillId="0" borderId="20" xfId="0" applyFont="1" applyBorder="1" applyAlignment="1">
      <alignment vertical="center" shrinkToFit="1"/>
    </xf>
    <xf numFmtId="0" fontId="57" fillId="0" borderId="0" xfId="0" applyFont="1">
      <alignment vertical="center"/>
    </xf>
    <xf numFmtId="0" fontId="35" fillId="0" borderId="0" xfId="19" applyFont="1"/>
    <xf numFmtId="180" fontId="35" fillId="0" borderId="0" xfId="19" applyNumberFormat="1" applyFont="1"/>
    <xf numFmtId="179" fontId="35" fillId="0" borderId="0" xfId="19" applyNumberFormat="1" applyFont="1"/>
    <xf numFmtId="179" fontId="35" fillId="0" borderId="52" xfId="19" applyNumberFormat="1" applyFont="1" applyBorder="1"/>
    <xf numFmtId="179" fontId="35" fillId="0" borderId="101" xfId="19" applyNumberFormat="1" applyFont="1" applyBorder="1"/>
    <xf numFmtId="0" fontId="35" fillId="0" borderId="101" xfId="19" applyFont="1" applyBorder="1"/>
    <xf numFmtId="179" fontId="35" fillId="0" borderId="103" xfId="19" applyNumberFormat="1" applyFont="1" applyBorder="1"/>
    <xf numFmtId="0" fontId="39" fillId="0" borderId="0" xfId="19" applyFont="1"/>
    <xf numFmtId="0" fontId="53" fillId="25" borderId="0" xfId="0" applyFont="1" applyFill="1" applyAlignment="1">
      <alignment vertical="center" shrinkToFit="1"/>
    </xf>
    <xf numFmtId="0" fontId="53" fillId="25" borderId="52" xfId="0" applyFont="1" applyFill="1" applyBorder="1" applyAlignment="1">
      <alignment vertical="center" shrinkToFit="1"/>
    </xf>
    <xf numFmtId="0" fontId="53" fillId="25" borderId="101" xfId="0" applyFont="1" applyFill="1" applyBorder="1" applyAlignment="1">
      <alignment vertical="center" shrinkToFit="1"/>
    </xf>
    <xf numFmtId="0" fontId="53" fillId="25" borderId="103" xfId="0" applyFont="1" applyFill="1" applyBorder="1" applyAlignment="1">
      <alignment vertical="center" shrinkToFit="1"/>
    </xf>
    <xf numFmtId="0" fontId="39" fillId="0" borderId="70" xfId="0" applyFont="1" applyBorder="1" applyAlignment="1">
      <alignment vertical="center" shrinkToFit="1"/>
    </xf>
    <xf numFmtId="0" fontId="23" fillId="0" borderId="105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83" fillId="0" borderId="0" xfId="19" applyFont="1"/>
    <xf numFmtId="0" fontId="83" fillId="0" borderId="0" xfId="19" applyFont="1" applyAlignment="1">
      <alignment vertical="center"/>
    </xf>
    <xf numFmtId="0" fontId="68" fillId="0" borderId="45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8" fillId="0" borderId="53" xfId="0" applyFont="1" applyBorder="1" applyAlignment="1">
      <alignment horizontal="center" vertical="center" wrapText="1"/>
    </xf>
    <xf numFmtId="0" fontId="54" fillId="25" borderId="0" xfId="0" applyFont="1" applyFill="1" applyAlignment="1">
      <alignment horizontal="center" vertical="center" wrapText="1"/>
    </xf>
    <xf numFmtId="0" fontId="54" fillId="25" borderId="52" xfId="0" applyFont="1" applyFill="1" applyBorder="1" applyAlignment="1">
      <alignment horizontal="center" vertical="center" wrapText="1"/>
    </xf>
    <xf numFmtId="0" fontId="84" fillId="0" borderId="63" xfId="0" applyFont="1" applyBorder="1" applyAlignment="1">
      <alignment horizontal="center" vertical="center" shrinkToFit="1"/>
    </xf>
    <xf numFmtId="0" fontId="84" fillId="0" borderId="59" xfId="0" applyFont="1" applyBorder="1" applyAlignment="1">
      <alignment horizontal="center" vertical="center" shrinkToFit="1"/>
    </xf>
    <xf numFmtId="0" fontId="89" fillId="0" borderId="45" xfId="0" applyFont="1" applyBorder="1" applyAlignment="1">
      <alignment horizontal="center" vertical="center" shrinkToFit="1"/>
    </xf>
    <xf numFmtId="0" fontId="89" fillId="0" borderId="0" xfId="0" applyFont="1" applyAlignment="1">
      <alignment horizontal="center" vertical="center" shrinkToFit="1"/>
    </xf>
    <xf numFmtId="0" fontId="71" fillId="0" borderId="53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64" fillId="25" borderId="0" xfId="0" applyFont="1" applyFill="1" applyAlignment="1">
      <alignment horizontal="center" vertical="center"/>
    </xf>
    <xf numFmtId="0" fontId="64" fillId="25" borderId="52" xfId="0" applyFont="1" applyFill="1" applyBorder="1" applyAlignment="1">
      <alignment horizontal="center" vertical="center"/>
    </xf>
    <xf numFmtId="0" fontId="74" fillId="0" borderId="45" xfId="0" applyFont="1" applyBorder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0" fontId="82" fillId="0" borderId="53" xfId="0" applyFont="1" applyBorder="1" applyAlignment="1">
      <alignment horizontal="center" vertical="center" shrinkToFit="1"/>
    </xf>
    <xf numFmtId="0" fontId="73" fillId="0" borderId="0" xfId="0" applyFont="1" applyAlignment="1">
      <alignment horizontal="center" vertical="center" shrinkToFit="1"/>
    </xf>
    <xf numFmtId="0" fontId="66" fillId="25" borderId="0" xfId="0" applyFont="1" applyFill="1" applyAlignment="1">
      <alignment horizontal="center" vertical="center"/>
    </xf>
    <xf numFmtId="0" fontId="66" fillId="25" borderId="52" xfId="0" applyFont="1" applyFill="1" applyBorder="1" applyAlignment="1">
      <alignment horizontal="center" vertical="center"/>
    </xf>
    <xf numFmtId="0" fontId="84" fillId="0" borderId="50" xfId="0" applyFont="1" applyBorder="1" applyAlignment="1">
      <alignment horizontal="center" vertical="center" shrinkToFit="1"/>
    </xf>
    <xf numFmtId="0" fontId="84" fillId="0" borderId="51" xfId="0" applyFont="1" applyBorder="1" applyAlignment="1">
      <alignment horizontal="center" vertical="center" shrinkToFit="1"/>
    </xf>
    <xf numFmtId="0" fontId="62" fillId="25" borderId="53" xfId="0" applyFont="1" applyFill="1" applyBorder="1" applyAlignment="1">
      <alignment horizontal="center" vertical="center" shrinkToFit="1"/>
    </xf>
    <xf numFmtId="0" fontId="62" fillId="25" borderId="0" xfId="0" applyFont="1" applyFill="1" applyAlignment="1">
      <alignment horizontal="center" vertical="center" shrinkToFit="1"/>
    </xf>
    <xf numFmtId="0" fontId="63" fillId="25" borderId="0" xfId="0" applyFont="1" applyFill="1" applyAlignment="1">
      <alignment horizontal="center" vertical="center" shrinkToFit="1"/>
    </xf>
    <xf numFmtId="0" fontId="65" fillId="25" borderId="53" xfId="0" applyFont="1" applyFill="1" applyBorder="1" applyAlignment="1">
      <alignment horizontal="center" vertical="center" shrinkToFit="1"/>
    </xf>
    <xf numFmtId="0" fontId="65" fillId="25" borderId="0" xfId="0" applyFont="1" applyFill="1" applyAlignment="1">
      <alignment horizontal="center" vertical="center" shrinkToFit="1"/>
    </xf>
    <xf numFmtId="0" fontId="59" fillId="25" borderId="0" xfId="0" applyFont="1" applyFill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wrapText="1"/>
    </xf>
    <xf numFmtId="0" fontId="53" fillId="25" borderId="53" xfId="0" applyFont="1" applyFill="1" applyBorder="1" applyAlignment="1">
      <alignment horizontal="center" vertical="center" shrinkToFit="1"/>
    </xf>
    <xf numFmtId="0" fontId="53" fillId="25" borderId="0" xfId="0" applyFont="1" applyFill="1" applyAlignment="1">
      <alignment horizontal="center" vertical="center" shrinkToFit="1"/>
    </xf>
    <xf numFmtId="0" fontId="53" fillId="25" borderId="67" xfId="0" applyFont="1" applyFill="1" applyBorder="1" applyAlignment="1">
      <alignment horizontal="center" vertical="center" shrinkToFit="1"/>
    </xf>
    <xf numFmtId="0" fontId="53" fillId="25" borderId="101" xfId="0" applyFont="1" applyFill="1" applyBorder="1" applyAlignment="1">
      <alignment horizontal="center" vertical="center" shrinkToFit="1"/>
    </xf>
    <xf numFmtId="0" fontId="68" fillId="0" borderId="62" xfId="0" applyFont="1" applyBorder="1" applyAlignment="1">
      <alignment horizontal="center" vertical="center" shrinkToFit="1"/>
    </xf>
    <xf numFmtId="0" fontId="68" fillId="0" borderId="54" xfId="0" applyFont="1" applyBorder="1" applyAlignment="1">
      <alignment horizontal="center" vertical="center" shrinkToFit="1"/>
    </xf>
    <xf numFmtId="0" fontId="68" fillId="0" borderId="47" xfId="0" applyFont="1" applyBorder="1" applyAlignment="1">
      <alignment horizontal="center" vertical="center" shrinkToFit="1"/>
    </xf>
    <xf numFmtId="0" fontId="68" fillId="0" borderId="42" xfId="0" applyFont="1" applyBorder="1" applyAlignment="1">
      <alignment horizontal="center" vertical="center" shrinkToFit="1"/>
    </xf>
    <xf numFmtId="0" fontId="54" fillId="25" borderId="0" xfId="0" applyFont="1" applyFill="1" applyAlignment="1">
      <alignment horizontal="center" vertical="center" shrinkToFit="1"/>
    </xf>
    <xf numFmtId="0" fontId="54" fillId="25" borderId="52" xfId="0" applyFont="1" applyFill="1" applyBorder="1" applyAlignment="1">
      <alignment horizontal="center" vertical="center" shrinkToFit="1"/>
    </xf>
    <xf numFmtId="0" fontId="75" fillId="0" borderId="45" xfId="0" applyFont="1" applyBorder="1" applyAlignment="1">
      <alignment horizontal="center" vertical="center" shrinkToFit="1"/>
    </xf>
    <xf numFmtId="0" fontId="67" fillId="0" borderId="0" xfId="0" applyFont="1" applyAlignment="1">
      <alignment horizontal="center" vertical="center" shrinkToFit="1"/>
    </xf>
    <xf numFmtId="0" fontId="78" fillId="0" borderId="53" xfId="0" applyFont="1" applyBorder="1" applyAlignment="1">
      <alignment horizontal="center" vertical="center" shrinkToFit="1"/>
    </xf>
    <xf numFmtId="0" fontId="72" fillId="0" borderId="0" xfId="0" applyFont="1" applyAlignment="1">
      <alignment horizontal="center" vertical="center" shrinkToFit="1"/>
    </xf>
    <xf numFmtId="0" fontId="61" fillId="25" borderId="0" xfId="0" applyFont="1" applyFill="1" applyAlignment="1">
      <alignment horizontal="center" vertical="center"/>
    </xf>
    <xf numFmtId="0" fontId="61" fillId="25" borderId="52" xfId="0" applyFont="1" applyFill="1" applyBorder="1" applyAlignment="1">
      <alignment horizontal="center" vertical="center"/>
    </xf>
    <xf numFmtId="178" fontId="35" fillId="25" borderId="104" xfId="0" applyNumberFormat="1" applyFont="1" applyFill="1" applyBorder="1" applyAlignment="1">
      <alignment horizontal="center" vertical="center" wrapText="1"/>
    </xf>
    <xf numFmtId="178" fontId="35" fillId="25" borderId="100" xfId="0" applyNumberFormat="1" applyFont="1" applyFill="1" applyBorder="1" applyAlignment="1">
      <alignment horizontal="center" vertical="center" wrapText="1"/>
    </xf>
    <xf numFmtId="0" fontId="54" fillId="25" borderId="53" xfId="0" applyFont="1" applyFill="1" applyBorder="1" applyAlignment="1">
      <alignment horizontal="center" vertical="center" shrinkToFit="1"/>
    </xf>
    <xf numFmtId="0" fontId="59" fillId="25" borderId="53" xfId="0" applyFont="1" applyFill="1" applyBorder="1" applyAlignment="1">
      <alignment horizontal="center" vertical="center"/>
    </xf>
    <xf numFmtId="0" fontId="59" fillId="25" borderId="0" xfId="0" applyFont="1" applyFill="1" applyAlignment="1">
      <alignment horizontal="center" vertical="center"/>
    </xf>
    <xf numFmtId="0" fontId="60" fillId="25" borderId="0" xfId="0" applyFont="1" applyFill="1" applyAlignment="1">
      <alignment horizontal="center" vertical="center"/>
    </xf>
    <xf numFmtId="178" fontId="34" fillId="0" borderId="99" xfId="0" applyNumberFormat="1" applyFont="1" applyBorder="1" applyAlignment="1">
      <alignment horizontal="center" vertical="center" wrapText="1"/>
    </xf>
    <xf numFmtId="178" fontId="34" fillId="0" borderId="100" xfId="0" applyNumberFormat="1" applyFont="1" applyBorder="1" applyAlignment="1">
      <alignment horizontal="center" vertical="center" wrapText="1"/>
    </xf>
    <xf numFmtId="178" fontId="34" fillId="0" borderId="102" xfId="0" applyNumberFormat="1" applyFont="1" applyBorder="1" applyAlignment="1">
      <alignment horizontal="center" vertical="center" wrapText="1"/>
    </xf>
    <xf numFmtId="178" fontId="34" fillId="0" borderId="94" xfId="0" applyNumberFormat="1" applyFont="1" applyBorder="1" applyAlignment="1">
      <alignment horizontal="center" vertical="center" wrapText="1"/>
    </xf>
    <xf numFmtId="178" fontId="34" fillId="0" borderId="68" xfId="0" applyNumberFormat="1" applyFont="1" applyBorder="1" applyAlignment="1">
      <alignment horizontal="center" vertical="center" wrapText="1"/>
    </xf>
    <xf numFmtId="178" fontId="34" fillId="0" borderId="41" xfId="0" applyNumberFormat="1" applyFont="1" applyBorder="1" applyAlignment="1">
      <alignment horizontal="center" vertical="center" wrapText="1"/>
    </xf>
    <xf numFmtId="178" fontId="58" fillId="25" borderId="100" xfId="0" applyNumberFormat="1" applyFont="1" applyFill="1" applyBorder="1" applyAlignment="1">
      <alignment horizontal="center" vertical="center" wrapText="1"/>
    </xf>
    <xf numFmtId="178" fontId="58" fillId="25" borderId="102" xfId="0" applyNumberFormat="1" applyFont="1" applyFill="1" applyBorder="1" applyAlignment="1">
      <alignment horizontal="center" vertical="center" wrapText="1"/>
    </xf>
    <xf numFmtId="0" fontId="76" fillId="0" borderId="53" xfId="0" applyFont="1" applyBorder="1" applyAlignment="1">
      <alignment horizontal="center" vertical="center" shrinkToFit="1"/>
    </xf>
    <xf numFmtId="0" fontId="84" fillId="0" borderId="53" xfId="0" applyFont="1" applyBorder="1" applyAlignment="1">
      <alignment horizontal="center" vertical="center" shrinkToFit="1"/>
    </xf>
    <xf numFmtId="0" fontId="84" fillId="0" borderId="0" xfId="0" applyFont="1" applyAlignment="1">
      <alignment horizontal="center" vertical="center" shrinkToFit="1"/>
    </xf>
    <xf numFmtId="0" fontId="71" fillId="0" borderId="57" xfId="0" applyFont="1" applyBorder="1" applyAlignment="1">
      <alignment horizontal="center" vertical="center" shrinkToFit="1"/>
    </xf>
    <xf numFmtId="0" fontId="67" fillId="0" borderId="53" xfId="0" applyFont="1" applyBorder="1" applyAlignment="1">
      <alignment horizontal="center" vertical="center" shrinkToFit="1"/>
    </xf>
    <xf numFmtId="0" fontId="74" fillId="0" borderId="53" xfId="0" applyFont="1" applyBorder="1" applyAlignment="1">
      <alignment horizontal="center" vertical="center" shrinkToFit="1"/>
    </xf>
    <xf numFmtId="0" fontId="68" fillId="0" borderId="57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54" fillId="0" borderId="52" xfId="0" applyFont="1" applyBorder="1" applyAlignment="1">
      <alignment horizontal="center" vertical="center" shrinkToFit="1"/>
    </xf>
    <xf numFmtId="0" fontId="45" fillId="0" borderId="4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shrinkToFit="1"/>
    </xf>
    <xf numFmtId="0" fontId="55" fillId="0" borderId="52" xfId="0" applyFont="1" applyBorder="1" applyAlignment="1">
      <alignment horizontal="center" vertical="center" shrinkToFit="1"/>
    </xf>
    <xf numFmtId="178" fontId="34" fillId="0" borderId="63" xfId="0" applyNumberFormat="1" applyFont="1" applyBorder="1" applyAlignment="1">
      <alignment horizontal="center" vertical="center" wrapText="1"/>
    </xf>
    <xf numFmtId="178" fontId="34" fillId="0" borderId="59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50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center" vertical="center" wrapText="1"/>
    </xf>
    <xf numFmtId="0" fontId="51" fillId="0" borderId="4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71" fillId="0" borderId="52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6" fillId="0" borderId="52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wrapText="1"/>
    </xf>
    <xf numFmtId="0" fontId="75" fillId="0" borderId="4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9" fillId="0" borderId="53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57" xfId="0" applyFont="1" applyBorder="1" applyAlignment="1">
      <alignment horizontal="center" vertical="center"/>
    </xf>
    <xf numFmtId="0" fontId="74" fillId="0" borderId="53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1" fillId="0" borderId="53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55" xfId="0" applyFont="1" applyBorder="1" applyAlignment="1">
      <alignment horizontal="center" vertical="center" shrinkToFit="1"/>
    </xf>
    <xf numFmtId="0" fontId="71" fillId="0" borderId="56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  <xf numFmtId="0" fontId="92" fillId="0" borderId="0" xfId="0" applyFont="1" applyAlignment="1">
      <alignment horizontal="center" vertical="center" shrinkToFit="1"/>
    </xf>
    <xf numFmtId="0" fontId="92" fillId="0" borderId="57" xfId="0" applyFont="1" applyBorder="1" applyAlignment="1">
      <alignment horizontal="center" vertical="center" shrinkToFit="1"/>
    </xf>
    <xf numFmtId="0" fontId="77" fillId="0" borderId="53" xfId="0" applyFont="1" applyBorder="1" applyAlignment="1">
      <alignment horizontal="center" vertical="center" shrinkToFit="1"/>
    </xf>
    <xf numFmtId="178" fontId="34" fillId="0" borderId="107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106" xfId="0" applyNumberFormat="1" applyFont="1" applyBorder="1" applyAlignment="1">
      <alignment horizontal="center" vertical="center" wrapText="1"/>
    </xf>
    <xf numFmtId="0" fontId="68" fillId="0" borderId="60" xfId="0" applyFont="1" applyBorder="1" applyAlignment="1">
      <alignment horizontal="center" vertical="center" shrinkToFit="1"/>
    </xf>
    <xf numFmtId="0" fontId="68" fillId="0" borderId="58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68" fillId="0" borderId="52" xfId="0" applyFont="1" applyBorder="1" applyAlignment="1">
      <alignment horizontal="center" vertical="center" wrapText="1"/>
    </xf>
    <xf numFmtId="0" fontId="70" fillId="0" borderId="57" xfId="0" applyFont="1" applyBorder="1" applyAlignment="1">
      <alignment horizontal="center" vertical="center" shrinkToFit="1"/>
    </xf>
    <xf numFmtId="0" fontId="76" fillId="0" borderId="55" xfId="0" applyFont="1" applyBorder="1" applyAlignment="1">
      <alignment horizontal="center" vertical="center" shrinkToFit="1"/>
    </xf>
    <xf numFmtId="0" fontId="70" fillId="0" borderId="56" xfId="0" applyFont="1" applyBorder="1" applyAlignment="1">
      <alignment horizontal="center" vertical="center" shrinkToFit="1"/>
    </xf>
    <xf numFmtId="0" fontId="70" fillId="0" borderId="53" xfId="0" applyFont="1" applyBorder="1" applyAlignment="1">
      <alignment horizontal="center" vertical="center" shrinkToFit="1"/>
    </xf>
    <xf numFmtId="0" fontId="94" fillId="0" borderId="53" xfId="0" applyFont="1" applyBorder="1" applyAlignment="1">
      <alignment horizontal="center" vertical="center" shrinkToFit="1"/>
    </xf>
    <xf numFmtId="0" fontId="94" fillId="0" borderId="0" xfId="0" applyFont="1" applyAlignment="1">
      <alignment horizontal="center" vertical="center" shrinkToFit="1"/>
    </xf>
    <xf numFmtId="0" fontId="94" fillId="0" borderId="57" xfId="0" applyFont="1" applyBorder="1" applyAlignment="1">
      <alignment horizontal="center" vertical="center" shrinkToFit="1"/>
    </xf>
    <xf numFmtId="0" fontId="86" fillId="0" borderId="53" xfId="0" applyFont="1" applyBorder="1" applyAlignment="1">
      <alignment horizontal="center" vertical="center" shrinkToFit="1"/>
    </xf>
    <xf numFmtId="0" fontId="87" fillId="0" borderId="0" xfId="0" applyFont="1" applyAlignment="1">
      <alignment horizontal="center" vertical="center" shrinkToFit="1"/>
    </xf>
    <xf numFmtId="0" fontId="72" fillId="0" borderId="52" xfId="0" applyFont="1" applyBorder="1" applyAlignment="1">
      <alignment horizontal="center" vertical="center" shrinkToFit="1"/>
    </xf>
    <xf numFmtId="0" fontId="84" fillId="0" borderId="61" xfId="0" applyFont="1" applyBorder="1" applyAlignment="1">
      <alignment horizontal="center" vertical="center" shrinkToFit="1"/>
    </xf>
    <xf numFmtId="0" fontId="77" fillId="0" borderId="53" xfId="0" applyFont="1" applyBorder="1" applyAlignment="1">
      <alignment horizontal="center" vertical="center"/>
    </xf>
    <xf numFmtId="0" fontId="71" fillId="0" borderId="52" xfId="0" applyFont="1" applyBorder="1" applyAlignment="1">
      <alignment horizontal="center" vertical="center"/>
    </xf>
    <xf numFmtId="0" fontId="69" fillId="0" borderId="52" xfId="0" applyFont="1" applyBorder="1" applyAlignment="1">
      <alignment horizontal="center" vertical="center"/>
    </xf>
    <xf numFmtId="0" fontId="70" fillId="0" borderId="53" xfId="0" applyFont="1" applyBorder="1" applyAlignment="1">
      <alignment horizontal="center" vertical="center"/>
    </xf>
    <xf numFmtId="0" fontId="70" fillId="0" borderId="52" xfId="0" applyFont="1" applyBorder="1" applyAlignment="1">
      <alignment horizontal="center" vertical="center"/>
    </xf>
    <xf numFmtId="0" fontId="68" fillId="0" borderId="53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52" xfId="0" applyFont="1" applyBorder="1" applyAlignment="1">
      <alignment horizontal="center" vertical="center" shrinkToFit="1"/>
    </xf>
    <xf numFmtId="0" fontId="68" fillId="0" borderId="64" xfId="0" applyFont="1" applyBorder="1" applyAlignment="1">
      <alignment horizontal="center" vertical="center" shrinkToFit="1"/>
    </xf>
    <xf numFmtId="0" fontId="70" fillId="0" borderId="52" xfId="0" applyFont="1" applyBorder="1" applyAlignment="1">
      <alignment horizontal="center" vertical="center" shrinkToFit="1"/>
    </xf>
    <xf numFmtId="0" fontId="68" fillId="0" borderId="71" xfId="0" applyFont="1" applyBorder="1" applyAlignment="1">
      <alignment horizontal="center" vertical="center" shrinkToFit="1"/>
    </xf>
    <xf numFmtId="0" fontId="74" fillId="0" borderId="0" xfId="0" applyFont="1" applyAlignment="1">
      <alignment horizontal="center" vertical="center"/>
    </xf>
    <xf numFmtId="0" fontId="71" fillId="0" borderId="57" xfId="0" applyFont="1" applyBorder="1" applyAlignment="1">
      <alignment horizontal="center" vertical="center"/>
    </xf>
    <xf numFmtId="0" fontId="90" fillId="0" borderId="53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80" fillId="0" borderId="53" xfId="0" applyFont="1" applyBorder="1" applyAlignment="1">
      <alignment horizontal="center" vertical="center"/>
    </xf>
    <xf numFmtId="0" fontId="67" fillId="0" borderId="52" xfId="0" applyFont="1" applyBorder="1" applyAlignment="1">
      <alignment horizontal="center" vertical="center"/>
    </xf>
    <xf numFmtId="178" fontId="34" fillId="0" borderId="61" xfId="0" applyNumberFormat="1" applyFont="1" applyBorder="1" applyAlignment="1">
      <alignment horizontal="center" vertical="center" wrapText="1"/>
    </xf>
    <xf numFmtId="0" fontId="89" fillId="0" borderId="53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73" fillId="0" borderId="52" xfId="0" applyFont="1" applyBorder="1" applyAlignment="1">
      <alignment horizontal="center" vertical="center" shrinkToFit="1"/>
    </xf>
    <xf numFmtId="178" fontId="34" fillId="0" borderId="48" xfId="0" applyNumberFormat="1" applyFont="1" applyBorder="1" applyAlignment="1">
      <alignment horizontal="center" vertical="center" wrapText="1"/>
    </xf>
    <xf numFmtId="178" fontId="34" fillId="0" borderId="51" xfId="0" applyNumberFormat="1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shrinkToFit="1"/>
    </xf>
    <xf numFmtId="0" fontId="68" fillId="0" borderId="57" xfId="0" applyFont="1" applyBorder="1" applyAlignment="1">
      <alignment horizontal="center" vertical="center" shrinkToFit="1"/>
    </xf>
    <xf numFmtId="0" fontId="77" fillId="0" borderId="45" xfId="0" applyFont="1" applyBorder="1" applyAlignment="1">
      <alignment horizontal="center" vertical="center"/>
    </xf>
    <xf numFmtId="0" fontId="67" fillId="0" borderId="57" xfId="0" applyFont="1" applyBorder="1" applyAlignment="1">
      <alignment horizontal="center" vertical="center"/>
    </xf>
    <xf numFmtId="0" fontId="75" fillId="0" borderId="53" xfId="0" applyFont="1" applyBorder="1" applyAlignment="1">
      <alignment horizontal="center" vertical="center"/>
    </xf>
    <xf numFmtId="0" fontId="92" fillId="0" borderId="53" xfId="0" applyFont="1" applyBorder="1" applyAlignment="1">
      <alignment horizontal="center" vertical="center" shrinkToFit="1"/>
    </xf>
    <xf numFmtId="0" fontId="76" fillId="0" borderId="53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 shrinkToFit="1"/>
    </xf>
    <xf numFmtId="0" fontId="86" fillId="0" borderId="56" xfId="0" applyFont="1" applyBorder="1" applyAlignment="1">
      <alignment horizontal="center" vertical="center" shrinkToFit="1"/>
    </xf>
    <xf numFmtId="0" fontId="93" fillId="0" borderId="56" xfId="0" applyFont="1" applyBorder="1" applyAlignment="1">
      <alignment horizontal="center" vertical="center" shrinkToFit="1"/>
    </xf>
    <xf numFmtId="0" fontId="88" fillId="0" borderId="45" xfId="0" applyFont="1" applyBorder="1" applyAlignment="1">
      <alignment horizontal="center" vertical="center" shrinkToFit="1"/>
    </xf>
    <xf numFmtId="0" fontId="88" fillId="0" borderId="0" xfId="0" applyFont="1" applyAlignment="1">
      <alignment horizontal="center" vertical="center" shrinkToFit="1"/>
    </xf>
    <xf numFmtId="0" fontId="88" fillId="0" borderId="57" xfId="0" applyFont="1" applyBorder="1" applyAlignment="1">
      <alignment horizontal="center" vertical="center" shrinkToFit="1"/>
    </xf>
    <xf numFmtId="0" fontId="84" fillId="0" borderId="57" xfId="0" applyFont="1" applyBorder="1" applyAlignment="1">
      <alignment horizontal="center" vertical="center" shrinkToFit="1"/>
    </xf>
    <xf numFmtId="0" fontId="84" fillId="0" borderId="49" xfId="0" applyFont="1" applyBorder="1" applyAlignment="1">
      <alignment horizontal="center" vertical="center" shrinkToFit="1"/>
    </xf>
    <xf numFmtId="0" fontId="74" fillId="0" borderId="55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67" fillId="0" borderId="57" xfId="0" applyFont="1" applyBorder="1" applyAlignment="1">
      <alignment horizontal="center" vertical="center" shrinkToFit="1"/>
    </xf>
    <xf numFmtId="0" fontId="67" fillId="0" borderId="45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 shrinkToFit="1"/>
    </xf>
    <xf numFmtId="0" fontId="85" fillId="0" borderId="57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84" fillId="0" borderId="48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2" fillId="0" borderId="44" xfId="0" applyFont="1" applyBorder="1" applyAlignment="1">
      <alignment horizontal="right" vertical="top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93" xfId="0" applyFont="1" applyBorder="1" applyAlignment="1">
      <alignment horizontal="left" shrinkToFit="1"/>
    </xf>
    <xf numFmtId="0" fontId="20" fillId="0" borderId="19" xfId="0" applyFont="1" applyBorder="1" applyAlignment="1">
      <alignment horizontal="center" vertical="center" textRotation="255" shrinkToFit="1"/>
    </xf>
    <xf numFmtId="0" fontId="23" fillId="0" borderId="74" xfId="0" applyFont="1" applyBorder="1" applyAlignment="1">
      <alignment horizontal="center" vertical="center" wrapText="1" shrinkToFit="1"/>
    </xf>
    <xf numFmtId="0" fontId="23" fillId="0" borderId="90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  <xf numFmtId="0" fontId="39" fillId="0" borderId="30" xfId="0" applyFont="1" applyBorder="1" applyAlignment="1">
      <alignment horizontal="center" vertical="center" wrapText="1" shrinkToFit="1"/>
    </xf>
    <xf numFmtId="0" fontId="39" fillId="0" borderId="20" xfId="0" applyFont="1" applyBorder="1" applyAlignment="1">
      <alignment horizontal="center" vertical="center" wrapText="1" shrinkToFit="1"/>
    </xf>
    <xf numFmtId="0" fontId="39" fillId="0" borderId="25" xfId="0" applyFont="1" applyBorder="1" applyAlignment="1">
      <alignment horizontal="center" vertical="center" wrapText="1" shrinkToFit="1"/>
    </xf>
    <xf numFmtId="0" fontId="28" fillId="0" borderId="84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180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990099"/>
      <color rgb="FFCC66FF"/>
      <color rgb="FF0099FF"/>
      <color rgb="FFFFFF99"/>
      <color rgb="FF008000"/>
      <color rgb="FF6600FF"/>
      <color rgb="FFFF3399"/>
      <color rgb="FFFF9999"/>
      <color rgb="FF00CC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jfif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jpeg"/><Relationship Id="rId5" Type="http://schemas.openxmlformats.org/officeDocument/2006/relationships/image" Target="../media/image5.png"/><Relationship Id="rId10" Type="http://schemas.openxmlformats.org/officeDocument/2006/relationships/image" Target="../media/image8.JPG"/><Relationship Id="rId4" Type="http://schemas.openxmlformats.org/officeDocument/2006/relationships/image" Target="../media/image4.jfif"/><Relationship Id="rId9" Type="http://schemas.openxmlformats.org/officeDocument/2006/relationships/image" Target="../media/image7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571198</xdr:colOff>
      <xdr:row>0</xdr:row>
      <xdr:rowOff>110071</xdr:rowOff>
    </xdr:from>
    <xdr:to>
      <xdr:col>14</xdr:col>
      <xdr:colOff>348342</xdr:colOff>
      <xdr:row>7</xdr:row>
      <xdr:rowOff>18234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9684" y="110071"/>
          <a:ext cx="1965172" cy="1421277"/>
        </a:xfrm>
        <a:prstGeom prst="rect">
          <a:avLst/>
        </a:prstGeom>
      </xdr:spPr>
    </xdr:pic>
    <xdr:clientData/>
  </xdr:twoCellAnchor>
  <xdr:twoCellAnchor>
    <xdr:from>
      <xdr:col>16</xdr:col>
      <xdr:colOff>130630</xdr:colOff>
      <xdr:row>1</xdr:row>
      <xdr:rowOff>10886</xdr:rowOff>
    </xdr:from>
    <xdr:to>
      <xdr:col>20</xdr:col>
      <xdr:colOff>304801</xdr:colOff>
      <xdr:row>3</xdr:row>
      <xdr:rowOff>0</xdr:rowOff>
    </xdr:to>
    <xdr:sp macro="" textlink="">
      <xdr:nvSpPr>
        <xdr:cNvPr id="9" name="WordArt 2433">
          <a:extLst>
            <a:ext uri="{FF2B5EF4-FFF2-40B4-BE49-F238E27FC236}">
              <a16:creationId xmlns:a16="http://schemas.microsoft.com/office/drawing/2014/main" id="{17F38F4B-7C77-43D1-9F6C-A744CE7A58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55830" y="163286"/>
          <a:ext cx="3091542" cy="642256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3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月素食菜單</a:t>
          </a:r>
        </a:p>
      </xdr:txBody>
    </xdr:sp>
    <xdr:clientData/>
  </xdr:twoCellAnchor>
  <xdr:twoCellAnchor>
    <xdr:from>
      <xdr:col>8</xdr:col>
      <xdr:colOff>365760</xdr:colOff>
      <xdr:row>0</xdr:row>
      <xdr:rowOff>141514</xdr:rowOff>
    </xdr:from>
    <xdr:to>
      <xdr:col>11</xdr:col>
      <xdr:colOff>500742</xdr:colOff>
      <xdr:row>3</xdr:row>
      <xdr:rowOff>142603</xdr:rowOff>
    </xdr:to>
    <xdr:sp macro="" textlink="">
      <xdr:nvSpPr>
        <xdr:cNvPr id="10" name="WordArt 16">
          <a:extLst>
            <a:ext uri="{FF2B5EF4-FFF2-40B4-BE49-F238E27FC236}">
              <a16:creationId xmlns:a16="http://schemas.microsoft.com/office/drawing/2014/main" id="{F5B507FE-481F-46D4-8F2F-C422217AD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69280" y="141514"/>
          <a:ext cx="2329542" cy="64116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中圓體" panose="020F0509000000000000" pitchFamily="49" charset="-120"/>
              <a:ea typeface="華康中圓體" panose="020F0509000000000000" pitchFamily="49" charset="-120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435427</xdr:colOff>
      <xdr:row>0</xdr:row>
      <xdr:rowOff>76200</xdr:rowOff>
    </xdr:from>
    <xdr:to>
      <xdr:col>5</xdr:col>
      <xdr:colOff>555170</xdr:colOff>
      <xdr:row>7</xdr:row>
      <xdr:rowOff>76200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BF9123D-7CC7-472B-8DBA-C99FC69D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4" y="76200"/>
          <a:ext cx="3037115" cy="1513114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</xdr:colOff>
      <xdr:row>44</xdr:row>
      <xdr:rowOff>15701</xdr:rowOff>
    </xdr:from>
    <xdr:to>
      <xdr:col>13</xdr:col>
      <xdr:colOff>206829</xdr:colOff>
      <xdr:row>52</xdr:row>
      <xdr:rowOff>132080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35C4E07-319F-4975-A141-9288B75F3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4" t="13657" r="14004" b="61296"/>
        <a:stretch>
          <a:fillRect/>
        </a:stretch>
      </xdr:blipFill>
      <xdr:spPr>
        <a:xfrm>
          <a:off x="6067697" y="9444181"/>
          <a:ext cx="3100252" cy="1894379"/>
        </a:xfrm>
        <a:prstGeom prst="rect">
          <a:avLst/>
        </a:prstGeom>
      </xdr:spPr>
    </xdr:pic>
    <xdr:clientData/>
  </xdr:twoCellAnchor>
  <xdr:twoCellAnchor editAs="oneCell">
    <xdr:from>
      <xdr:col>13</xdr:col>
      <xdr:colOff>206829</xdr:colOff>
      <xdr:row>44</xdr:row>
      <xdr:rowOff>5512</xdr:rowOff>
    </xdr:from>
    <xdr:to>
      <xdr:col>17</xdr:col>
      <xdr:colOff>32657</xdr:colOff>
      <xdr:row>52</xdr:row>
      <xdr:rowOff>132080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FBAF77C8-E657-4AAB-BC07-8DEA87DEE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87" t="14818" r="30492" b="62637"/>
        <a:stretch>
          <a:fillRect/>
        </a:stretch>
      </xdr:blipFill>
      <xdr:spPr>
        <a:xfrm>
          <a:off x="9167949" y="9433992"/>
          <a:ext cx="2751908" cy="1904568"/>
        </a:xfrm>
        <a:prstGeom prst="rect">
          <a:avLst/>
        </a:prstGeom>
      </xdr:spPr>
    </xdr:pic>
    <xdr:clientData/>
  </xdr:twoCellAnchor>
  <xdr:twoCellAnchor editAs="oneCell">
    <xdr:from>
      <xdr:col>11</xdr:col>
      <xdr:colOff>529679</xdr:colOff>
      <xdr:row>45</xdr:row>
      <xdr:rowOff>95330</xdr:rowOff>
    </xdr:from>
    <xdr:to>
      <xdr:col>13</xdr:col>
      <xdr:colOff>346166</xdr:colOff>
      <xdr:row>51</xdr:row>
      <xdr:rowOff>71847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217CB94-8B50-4FF5-9C01-CE906CF67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09" t="49020" r="21919" b="17542"/>
        <a:stretch/>
      </xdr:blipFill>
      <xdr:spPr>
        <a:xfrm>
          <a:off x="8027759" y="9676210"/>
          <a:ext cx="1279527" cy="1439557"/>
        </a:xfrm>
        <a:prstGeom prst="rect">
          <a:avLst/>
        </a:prstGeom>
      </xdr:spPr>
    </xdr:pic>
    <xdr:clientData/>
  </xdr:twoCellAnchor>
  <xdr:twoCellAnchor editAs="oneCell">
    <xdr:from>
      <xdr:col>17</xdr:col>
      <xdr:colOff>215200</xdr:colOff>
      <xdr:row>45</xdr:row>
      <xdr:rowOff>123370</xdr:rowOff>
    </xdr:from>
    <xdr:to>
      <xdr:col>18</xdr:col>
      <xdr:colOff>646613</xdr:colOff>
      <xdr:row>51</xdr:row>
      <xdr:rowOff>50800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57272D5-A1B5-4545-88BC-60232E9F4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14" t="46964" r="22098" b="10893"/>
        <a:stretch/>
      </xdr:blipFill>
      <xdr:spPr>
        <a:xfrm>
          <a:off x="12102400" y="9704250"/>
          <a:ext cx="1162933" cy="1390470"/>
        </a:xfrm>
        <a:prstGeom prst="rect">
          <a:avLst/>
        </a:prstGeom>
      </xdr:spPr>
    </xdr:pic>
    <xdr:clientData/>
  </xdr:twoCellAnchor>
  <xdr:twoCellAnchor editAs="oneCell">
    <xdr:from>
      <xdr:col>19</xdr:col>
      <xdr:colOff>65314</xdr:colOff>
      <xdr:row>44</xdr:row>
      <xdr:rowOff>21772</xdr:rowOff>
    </xdr:from>
    <xdr:to>
      <xdr:col>20</xdr:col>
      <xdr:colOff>696686</xdr:colOff>
      <xdr:row>52</xdr:row>
      <xdr:rowOff>132646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A83BF834-AC79-4973-884A-08F2F6A6B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6" t="18237" r="22302" b="19644"/>
        <a:stretch/>
      </xdr:blipFill>
      <xdr:spPr>
        <a:xfrm>
          <a:off x="13415554" y="9409612"/>
          <a:ext cx="1362892" cy="1886334"/>
        </a:xfrm>
        <a:prstGeom prst="rect">
          <a:avLst/>
        </a:prstGeom>
      </xdr:spPr>
    </xdr:pic>
    <xdr:clientData/>
  </xdr:twoCellAnchor>
  <xdr:twoCellAnchor editAs="oneCell">
    <xdr:from>
      <xdr:col>17</xdr:col>
      <xdr:colOff>489857</xdr:colOff>
      <xdr:row>4</xdr:row>
      <xdr:rowOff>10886</xdr:rowOff>
    </xdr:from>
    <xdr:to>
      <xdr:col>20</xdr:col>
      <xdr:colOff>468086</xdr:colOff>
      <xdr:row>7</xdr:row>
      <xdr:rowOff>25399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2618D0CC-3C9A-4237-9A71-15E6C4237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344400" y="1121229"/>
          <a:ext cx="2166257" cy="656770"/>
        </a:xfrm>
        <a:prstGeom prst="rect">
          <a:avLst/>
        </a:prstGeom>
      </xdr:spPr>
    </xdr:pic>
    <xdr:clientData/>
  </xdr:twoCellAnchor>
  <xdr:twoCellAnchor editAs="oneCell">
    <xdr:from>
      <xdr:col>14</xdr:col>
      <xdr:colOff>721360</xdr:colOff>
      <xdr:row>3</xdr:row>
      <xdr:rowOff>142240</xdr:rowOff>
    </xdr:from>
    <xdr:to>
      <xdr:col>17</xdr:col>
      <xdr:colOff>426720</xdr:colOff>
      <xdr:row>6</xdr:row>
      <xdr:rowOff>111760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8198BFD-29AD-411A-92BB-376E3F4D8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659"/>
        <a:stretch>
          <a:fillRect/>
        </a:stretch>
      </xdr:blipFill>
      <xdr:spPr bwMode="auto">
        <a:xfrm>
          <a:off x="10414000" y="782320"/>
          <a:ext cx="189992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3"/>
  <sheetViews>
    <sheetView topLeftCell="A8" zoomScale="75" zoomScaleNormal="75" workbookViewId="0">
      <selection activeCell="J15" sqref="J15:M15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1" spans="2:21" s="87" customFormat="1" ht="12" customHeight="1">
      <c r="B1" s="270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2"/>
    </row>
    <row r="2" spans="2:21" s="198" customFormat="1" ht="19.2" customHeight="1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7"/>
      <c r="S2" s="287"/>
      <c r="T2" s="287"/>
      <c r="U2" s="288"/>
    </row>
    <row r="3" spans="2:21" s="199" customFormat="1" ht="19.2" customHeight="1">
      <c r="B3" s="289"/>
      <c r="C3" s="290"/>
      <c r="D3" s="290"/>
      <c r="E3" s="290"/>
      <c r="F3" s="300"/>
      <c r="G3" s="300"/>
      <c r="H3" s="300"/>
      <c r="I3" s="300"/>
      <c r="J3" s="291"/>
      <c r="K3" s="291"/>
      <c r="L3" s="291"/>
      <c r="M3" s="291"/>
      <c r="N3" s="292"/>
      <c r="O3" s="292"/>
      <c r="P3" s="292"/>
      <c r="Q3" s="292"/>
      <c r="R3" s="293"/>
      <c r="S3" s="293"/>
      <c r="T3" s="293"/>
      <c r="U3" s="294"/>
    </row>
    <row r="4" spans="2:21" s="199" customFormat="1" ht="19.2" customHeight="1">
      <c r="B4" s="303"/>
      <c r="C4" s="304"/>
      <c r="D4" s="304"/>
      <c r="E4" s="304"/>
      <c r="F4" s="301"/>
      <c r="G4" s="301"/>
      <c r="H4" s="301"/>
      <c r="I4" s="301"/>
      <c r="J4" s="306"/>
      <c r="K4" s="306"/>
      <c r="L4" s="306"/>
      <c r="M4" s="306"/>
      <c r="N4" s="307"/>
      <c r="O4" s="307"/>
      <c r="P4" s="307"/>
      <c r="Q4" s="307"/>
      <c r="R4" s="308"/>
      <c r="S4" s="308"/>
      <c r="T4" s="308"/>
      <c r="U4" s="309"/>
    </row>
    <row r="5" spans="2:21" s="198" customFormat="1" ht="19.2" customHeight="1">
      <c r="B5" s="310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31"/>
      <c r="S5" s="331"/>
      <c r="T5" s="331"/>
      <c r="U5" s="332"/>
    </row>
    <row r="6" spans="2:21" s="198" customFormat="1" ht="19.2" customHeight="1">
      <c r="B6" s="285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7"/>
      <c r="S6" s="287"/>
      <c r="T6" s="287"/>
      <c r="U6" s="288"/>
    </row>
    <row r="7" spans="2:21" s="95" customFormat="1" ht="12.9" customHeight="1">
      <c r="B7" s="200"/>
      <c r="C7" s="204"/>
      <c r="D7" s="203"/>
      <c r="E7" s="205"/>
      <c r="F7" s="203"/>
      <c r="G7" s="204"/>
      <c r="H7" s="203"/>
      <c r="I7" s="205"/>
      <c r="J7" s="203"/>
      <c r="K7" s="204"/>
      <c r="L7" s="203"/>
      <c r="M7" s="205"/>
      <c r="N7" s="203"/>
      <c r="O7" s="204"/>
      <c r="P7" s="203"/>
      <c r="Q7" s="205"/>
      <c r="R7" s="203"/>
      <c r="S7" s="204"/>
      <c r="T7" s="203"/>
      <c r="U7" s="206"/>
    </row>
    <row r="8" spans="2:21" s="95" customFormat="1" ht="12.9" customHeight="1" thickBot="1">
      <c r="B8" s="126"/>
      <c r="C8" s="207"/>
      <c r="D8" s="208"/>
      <c r="E8" s="207"/>
      <c r="F8" s="208"/>
      <c r="G8" s="207"/>
      <c r="H8" s="208"/>
      <c r="I8" s="207"/>
      <c r="J8" s="208"/>
      <c r="K8" s="207"/>
      <c r="L8" s="208"/>
      <c r="M8" s="207"/>
      <c r="N8" s="208"/>
      <c r="O8" s="207"/>
      <c r="P8" s="208"/>
      <c r="Q8" s="207"/>
      <c r="R8" s="208"/>
      <c r="S8" s="207"/>
      <c r="T8" s="208"/>
      <c r="U8" s="209"/>
    </row>
    <row r="9" spans="2:21" s="87" customFormat="1" ht="15" customHeight="1">
      <c r="B9" s="326" t="s">
        <v>245</v>
      </c>
      <c r="C9" s="275"/>
      <c r="D9" s="275"/>
      <c r="E9" s="275"/>
      <c r="F9" s="275" t="s">
        <v>246</v>
      </c>
      <c r="G9" s="275"/>
      <c r="H9" s="275"/>
      <c r="I9" s="299"/>
      <c r="J9" s="275" t="s">
        <v>247</v>
      </c>
      <c r="K9" s="275"/>
      <c r="L9" s="275"/>
      <c r="M9" s="275"/>
      <c r="N9" s="275" t="s">
        <v>248</v>
      </c>
      <c r="O9" s="275"/>
      <c r="P9" s="275"/>
      <c r="Q9" s="275"/>
      <c r="R9" s="327" t="s">
        <v>249</v>
      </c>
      <c r="S9" s="275"/>
      <c r="T9" s="275"/>
      <c r="U9" s="328"/>
    </row>
    <row r="10" spans="2:21" s="183" customFormat="1" ht="19.2" customHeight="1">
      <c r="B10" s="329" t="s">
        <v>303</v>
      </c>
      <c r="C10" s="254"/>
      <c r="D10" s="254"/>
      <c r="E10" s="255"/>
      <c r="F10" s="255" t="s">
        <v>121</v>
      </c>
      <c r="G10" s="253"/>
      <c r="H10" s="253"/>
      <c r="I10" s="330"/>
      <c r="J10" s="255" t="s">
        <v>225</v>
      </c>
      <c r="K10" s="253"/>
      <c r="L10" s="253"/>
      <c r="M10" s="330"/>
      <c r="N10" s="350" t="s">
        <v>58</v>
      </c>
      <c r="O10" s="351"/>
      <c r="P10" s="351"/>
      <c r="Q10" s="351"/>
      <c r="R10" s="254" t="s">
        <v>50</v>
      </c>
      <c r="S10" s="254"/>
      <c r="T10" s="254"/>
      <c r="U10" s="353"/>
    </row>
    <row r="11" spans="2:21" s="184" customFormat="1" ht="19.2" customHeight="1">
      <c r="B11" s="311" t="s">
        <v>257</v>
      </c>
      <c r="C11" s="312"/>
      <c r="D11" s="312"/>
      <c r="E11" s="312"/>
      <c r="F11" s="313" t="s">
        <v>175</v>
      </c>
      <c r="G11" s="314"/>
      <c r="H11" s="314"/>
      <c r="I11" s="315"/>
      <c r="J11" s="316" t="s">
        <v>200</v>
      </c>
      <c r="K11" s="317"/>
      <c r="L11" s="317"/>
      <c r="M11" s="317"/>
      <c r="N11" s="318" t="s">
        <v>259</v>
      </c>
      <c r="O11" s="319"/>
      <c r="P11" s="319"/>
      <c r="Q11" s="319"/>
      <c r="R11" s="260" t="s">
        <v>283</v>
      </c>
      <c r="S11" s="261"/>
      <c r="T11" s="261"/>
      <c r="U11" s="343"/>
    </row>
    <row r="12" spans="2:21" s="184" customFormat="1" ht="19.2" customHeight="1">
      <c r="B12" s="320" t="s">
        <v>183</v>
      </c>
      <c r="C12" s="321"/>
      <c r="D12" s="321"/>
      <c r="E12" s="229"/>
      <c r="F12" s="322" t="s">
        <v>302</v>
      </c>
      <c r="G12" s="323"/>
      <c r="H12" s="323"/>
      <c r="I12" s="324"/>
      <c r="J12" s="325" t="s">
        <v>203</v>
      </c>
      <c r="K12" s="230"/>
      <c r="L12" s="230"/>
      <c r="M12" s="230"/>
      <c r="N12" s="283" t="s">
        <v>260</v>
      </c>
      <c r="O12" s="259"/>
      <c r="P12" s="259"/>
      <c r="Q12" s="259"/>
      <c r="R12" s="283" t="s">
        <v>262</v>
      </c>
      <c r="S12" s="230"/>
      <c r="T12" s="230"/>
      <c r="U12" s="305"/>
    </row>
    <row r="13" spans="2:21" s="184" customFormat="1" ht="19.2" customHeight="1">
      <c r="B13" s="335" t="s">
        <v>199</v>
      </c>
      <c r="C13" s="336"/>
      <c r="D13" s="336"/>
      <c r="E13" s="337"/>
      <c r="F13" s="338" t="s">
        <v>296</v>
      </c>
      <c r="G13" s="339"/>
      <c r="H13" s="339"/>
      <c r="I13" s="340"/>
      <c r="J13" s="282" t="s">
        <v>186</v>
      </c>
      <c r="K13" s="259"/>
      <c r="L13" s="259"/>
      <c r="M13" s="259"/>
      <c r="N13" s="341" t="s">
        <v>297</v>
      </c>
      <c r="O13" s="342"/>
      <c r="P13" s="342"/>
      <c r="Q13" s="342"/>
      <c r="R13" s="283" t="s">
        <v>261</v>
      </c>
      <c r="S13" s="236"/>
      <c r="T13" s="236"/>
      <c r="U13" s="365"/>
    </row>
    <row r="14" spans="2:21" s="183" customFormat="1" ht="19.2" customHeight="1">
      <c r="B14" s="220" t="s">
        <v>295</v>
      </c>
      <c r="C14" s="221"/>
      <c r="D14" s="221"/>
      <c r="E14" s="221"/>
      <c r="F14" s="222" t="s">
        <v>295</v>
      </c>
      <c r="G14" s="221"/>
      <c r="H14" s="221"/>
      <c r="I14" s="221"/>
      <c r="J14" s="222" t="s">
        <v>295</v>
      </c>
      <c r="K14" s="221"/>
      <c r="L14" s="221"/>
      <c r="M14" s="284"/>
      <c r="N14" s="222" t="s">
        <v>295</v>
      </c>
      <c r="O14" s="221"/>
      <c r="P14" s="221"/>
      <c r="Q14" s="221"/>
      <c r="R14" s="222" t="s">
        <v>295</v>
      </c>
      <c r="S14" s="221"/>
      <c r="T14" s="221"/>
      <c r="U14" s="333"/>
    </row>
    <row r="15" spans="2:21" s="218" customFormat="1" ht="21" customHeight="1">
      <c r="B15" s="225" t="s">
        <v>304</v>
      </c>
      <c r="C15" s="226"/>
      <c r="D15" s="226"/>
      <c r="E15" s="226"/>
      <c r="F15" s="239" t="s">
        <v>250</v>
      </c>
      <c r="G15" s="226"/>
      <c r="H15" s="226"/>
      <c r="I15" s="226"/>
      <c r="J15" s="239" t="s">
        <v>127</v>
      </c>
      <c r="K15" s="226"/>
      <c r="L15" s="226"/>
      <c r="M15" s="240"/>
      <c r="N15" s="226" t="s">
        <v>305</v>
      </c>
      <c r="O15" s="226"/>
      <c r="P15" s="226"/>
      <c r="Q15" s="240"/>
      <c r="R15" s="226" t="s">
        <v>252</v>
      </c>
      <c r="S15" s="226"/>
      <c r="T15" s="226"/>
      <c r="U15" s="344"/>
    </row>
    <row r="16" spans="2:21" s="95" customFormat="1" ht="12.9" customHeight="1">
      <c r="B16" s="138" t="s">
        <v>41</v>
      </c>
      <c r="C16" s="107">
        <f>第一週明細!W12</f>
        <v>857.1</v>
      </c>
      <c r="D16" s="108" t="s">
        <v>9</v>
      </c>
      <c r="E16" s="109">
        <f>第一週明細!W8</f>
        <v>25.5</v>
      </c>
      <c r="F16" s="98" t="s">
        <v>41</v>
      </c>
      <c r="G16" s="97">
        <f>第一週明細!W20</f>
        <v>842.8</v>
      </c>
      <c r="H16" s="98" t="s">
        <v>9</v>
      </c>
      <c r="I16" s="105">
        <f>第一週明細!W16</f>
        <v>28</v>
      </c>
      <c r="J16" s="98" t="s">
        <v>41</v>
      </c>
      <c r="K16" s="97">
        <f>第一週明細!W28</f>
        <v>861.7</v>
      </c>
      <c r="L16" s="98" t="s">
        <v>9</v>
      </c>
      <c r="M16" s="99">
        <f>第一週明細!W24</f>
        <v>28.5</v>
      </c>
      <c r="N16" s="98" t="s">
        <v>41</v>
      </c>
      <c r="O16" s="97">
        <f>第一週明細!W36</f>
        <v>887.8</v>
      </c>
      <c r="P16" s="98" t="s">
        <v>9</v>
      </c>
      <c r="Q16" s="105">
        <f>第一週明細!W32</f>
        <v>27</v>
      </c>
      <c r="R16" s="98" t="s">
        <v>41</v>
      </c>
      <c r="S16" s="97">
        <f>第一週明細!W44</f>
        <v>825.5</v>
      </c>
      <c r="T16" s="98" t="s">
        <v>9</v>
      </c>
      <c r="U16" s="100">
        <f>第一週明細!W40</f>
        <v>25.5</v>
      </c>
    </row>
    <row r="17" spans="2:21" s="95" customFormat="1" ht="10.199999999999999" customHeight="1" thickBot="1">
      <c r="B17" s="101" t="s">
        <v>7</v>
      </c>
      <c r="C17" s="102">
        <f>第一週明細!W6</f>
        <v>123.5</v>
      </c>
      <c r="D17" s="103" t="s">
        <v>11</v>
      </c>
      <c r="E17" s="102">
        <f>第一週明細!W10</f>
        <v>33.4</v>
      </c>
      <c r="F17" s="103" t="s">
        <v>7</v>
      </c>
      <c r="G17" s="102">
        <f>第一週明細!W14</f>
        <v>112.5</v>
      </c>
      <c r="H17" s="103" t="s">
        <v>11</v>
      </c>
      <c r="I17" s="106">
        <f>第一週明細!W18</f>
        <v>35.200000000000003</v>
      </c>
      <c r="J17" s="103" t="s">
        <v>7</v>
      </c>
      <c r="K17" s="102">
        <f>第一週明細!W22</f>
        <v>118</v>
      </c>
      <c r="L17" s="103" t="s">
        <v>11</v>
      </c>
      <c r="M17" s="102">
        <f>第一週明細!W26</f>
        <v>33.300000000000004</v>
      </c>
      <c r="N17" s="103" t="s">
        <v>7</v>
      </c>
      <c r="O17" s="102">
        <f>第一週明細!W30</f>
        <v>125.5</v>
      </c>
      <c r="P17" s="103" t="s">
        <v>11</v>
      </c>
      <c r="Q17" s="106">
        <f>第一週明細!W34</f>
        <v>35.700000000000003</v>
      </c>
      <c r="R17" s="103" t="s">
        <v>7</v>
      </c>
      <c r="S17" s="102">
        <f>第一週明細!W38</f>
        <v>116.5</v>
      </c>
      <c r="T17" s="103" t="s">
        <v>11</v>
      </c>
      <c r="U17" s="104">
        <f>第一週明細!W42</f>
        <v>32.5</v>
      </c>
    </row>
    <row r="18" spans="2:21" s="87" customFormat="1" ht="15" customHeight="1">
      <c r="B18" s="366" t="s">
        <v>240</v>
      </c>
      <c r="C18" s="297"/>
      <c r="D18" s="297"/>
      <c r="E18" s="298"/>
      <c r="F18" s="297" t="s">
        <v>241</v>
      </c>
      <c r="G18" s="297"/>
      <c r="H18" s="297"/>
      <c r="I18" s="297"/>
      <c r="J18" s="367" t="s">
        <v>242</v>
      </c>
      <c r="K18" s="297"/>
      <c r="L18" s="297"/>
      <c r="M18" s="298"/>
      <c r="N18" s="297" t="s">
        <v>243</v>
      </c>
      <c r="O18" s="297"/>
      <c r="P18" s="297"/>
      <c r="Q18" s="298"/>
      <c r="R18" s="275" t="s">
        <v>244</v>
      </c>
      <c r="S18" s="275"/>
      <c r="T18" s="275"/>
      <c r="U18" s="328"/>
    </row>
    <row r="19" spans="2:21" s="183" customFormat="1" ht="19.2" customHeight="1">
      <c r="B19" s="368" t="s">
        <v>106</v>
      </c>
      <c r="C19" s="351"/>
      <c r="D19" s="351"/>
      <c r="E19" s="369"/>
      <c r="F19" s="351" t="s">
        <v>258</v>
      </c>
      <c r="G19" s="351"/>
      <c r="H19" s="351"/>
      <c r="I19" s="369"/>
      <c r="J19" s="255" t="s">
        <v>50</v>
      </c>
      <c r="K19" s="253"/>
      <c r="L19" s="253"/>
      <c r="M19" s="330"/>
      <c r="N19" s="350" t="s">
        <v>58</v>
      </c>
      <c r="O19" s="351"/>
      <c r="P19" s="351"/>
      <c r="Q19" s="351"/>
      <c r="R19" s="350" t="s">
        <v>122</v>
      </c>
      <c r="S19" s="351"/>
      <c r="T19" s="351"/>
      <c r="U19" s="352"/>
    </row>
    <row r="20" spans="2:21" s="183" customFormat="1" ht="19.2" customHeight="1">
      <c r="B20" s="370" t="s">
        <v>201</v>
      </c>
      <c r="C20" s="319"/>
      <c r="D20" s="319"/>
      <c r="E20" s="357"/>
      <c r="F20" s="312" t="s">
        <v>264</v>
      </c>
      <c r="G20" s="312"/>
      <c r="H20" s="312"/>
      <c r="I20" s="371"/>
      <c r="J20" s="316" t="s">
        <v>266</v>
      </c>
      <c r="K20" s="319"/>
      <c r="L20" s="319"/>
      <c r="M20" s="357"/>
      <c r="N20" s="372" t="s">
        <v>269</v>
      </c>
      <c r="O20" s="312"/>
      <c r="P20" s="312"/>
      <c r="Q20" s="312"/>
      <c r="R20" s="316" t="s">
        <v>270</v>
      </c>
      <c r="S20" s="319"/>
      <c r="T20" s="319"/>
      <c r="U20" s="346"/>
    </row>
    <row r="21" spans="2:21" s="183" customFormat="1" ht="19.2" customHeight="1">
      <c r="B21" s="233" t="s">
        <v>263</v>
      </c>
      <c r="C21" s="234"/>
      <c r="D21" s="234"/>
      <c r="E21" s="334"/>
      <c r="F21" s="234" t="s">
        <v>265</v>
      </c>
      <c r="G21" s="234"/>
      <c r="H21" s="234"/>
      <c r="I21" s="334"/>
      <c r="J21" s="373" t="s">
        <v>187</v>
      </c>
      <c r="K21" s="323"/>
      <c r="L21" s="323"/>
      <c r="M21" s="324"/>
      <c r="N21" s="374" t="s">
        <v>268</v>
      </c>
      <c r="O21" s="317"/>
      <c r="P21" s="317"/>
      <c r="Q21" s="317"/>
      <c r="R21" s="313" t="s">
        <v>147</v>
      </c>
      <c r="S21" s="314"/>
      <c r="T21" s="314"/>
      <c r="U21" s="347"/>
    </row>
    <row r="22" spans="2:21" s="183" customFormat="1" ht="19.2" customHeight="1">
      <c r="B22" s="378" t="s">
        <v>296</v>
      </c>
      <c r="C22" s="379"/>
      <c r="D22" s="379"/>
      <c r="E22" s="380"/>
      <c r="F22" s="375" t="s">
        <v>202</v>
      </c>
      <c r="G22" s="230"/>
      <c r="H22" s="230"/>
      <c r="I22" s="281"/>
      <c r="J22" s="376" t="s">
        <v>297</v>
      </c>
      <c r="K22" s="377"/>
      <c r="L22" s="377"/>
      <c r="M22" s="377"/>
      <c r="N22" s="345" t="s">
        <v>220</v>
      </c>
      <c r="O22" s="319"/>
      <c r="P22" s="319"/>
      <c r="Q22" s="319"/>
      <c r="R22" s="348" t="s">
        <v>207</v>
      </c>
      <c r="S22" s="317"/>
      <c r="T22" s="317"/>
      <c r="U22" s="349"/>
    </row>
    <row r="23" spans="2:21" s="183" customFormat="1" ht="19.2" customHeight="1">
      <c r="B23" s="220" t="s">
        <v>295</v>
      </c>
      <c r="C23" s="221"/>
      <c r="D23" s="221"/>
      <c r="E23" s="221"/>
      <c r="F23" s="222" t="s">
        <v>295</v>
      </c>
      <c r="G23" s="221"/>
      <c r="H23" s="221"/>
      <c r="I23" s="221"/>
      <c r="J23" s="222" t="s">
        <v>295</v>
      </c>
      <c r="K23" s="221"/>
      <c r="L23" s="221"/>
      <c r="M23" s="284"/>
      <c r="N23" s="222" t="s">
        <v>295</v>
      </c>
      <c r="O23" s="221"/>
      <c r="P23" s="221"/>
      <c r="Q23" s="221"/>
      <c r="R23" s="222" t="s">
        <v>295</v>
      </c>
      <c r="S23" s="221"/>
      <c r="T23" s="221"/>
      <c r="U23" s="333"/>
    </row>
    <row r="24" spans="2:21" s="218" customFormat="1" ht="21" customHeight="1">
      <c r="B24" s="391" t="s">
        <v>253</v>
      </c>
      <c r="C24" s="382"/>
      <c r="D24" s="382"/>
      <c r="E24" s="239"/>
      <c r="F24" s="382" t="s">
        <v>129</v>
      </c>
      <c r="G24" s="382"/>
      <c r="H24" s="382"/>
      <c r="I24" s="382"/>
      <c r="J24" s="382" t="s">
        <v>267</v>
      </c>
      <c r="K24" s="382"/>
      <c r="L24" s="382"/>
      <c r="M24" s="239"/>
      <c r="N24" s="239" t="s">
        <v>306</v>
      </c>
      <c r="O24" s="226"/>
      <c r="P24" s="226"/>
      <c r="Q24" s="226"/>
      <c r="R24" s="239" t="s">
        <v>271</v>
      </c>
      <c r="S24" s="226"/>
      <c r="T24" s="226"/>
      <c r="U24" s="344"/>
    </row>
    <row r="25" spans="2:21" s="95" customFormat="1" ht="12.9" customHeight="1">
      <c r="B25" s="96" t="s">
        <v>41</v>
      </c>
      <c r="C25" s="97">
        <f>第二週明細!W12</f>
        <v>847.5</v>
      </c>
      <c r="D25" s="98" t="s">
        <v>9</v>
      </c>
      <c r="E25" s="105">
        <f>第二週明細!W8</f>
        <v>27.5</v>
      </c>
      <c r="F25" s="98" t="s">
        <v>59</v>
      </c>
      <c r="G25" s="97">
        <f>第二週明細!W20</f>
        <v>813.4</v>
      </c>
      <c r="H25" s="98" t="s">
        <v>9</v>
      </c>
      <c r="I25" s="99">
        <f>第二週明細!W16</f>
        <v>25</v>
      </c>
      <c r="J25" s="143" t="s">
        <v>59</v>
      </c>
      <c r="K25" s="97">
        <f>第二週明細!W28</f>
        <v>862.8</v>
      </c>
      <c r="L25" s="98" t="s">
        <v>9</v>
      </c>
      <c r="M25" s="99">
        <f>第二週明細!W24</f>
        <v>28</v>
      </c>
      <c r="N25" s="98" t="s">
        <v>59</v>
      </c>
      <c r="O25" s="97">
        <f>第二週明細!W36</f>
        <v>845.4</v>
      </c>
      <c r="P25" s="98" t="s">
        <v>9</v>
      </c>
      <c r="Q25" s="105">
        <f>第二週明細!W32</f>
        <v>25</v>
      </c>
      <c r="R25" s="98" t="s">
        <v>60</v>
      </c>
      <c r="S25" s="97">
        <f>第二週明細!W44</f>
        <v>850.4</v>
      </c>
      <c r="T25" s="98" t="s">
        <v>9</v>
      </c>
      <c r="U25" s="100">
        <f>第二週明細!W40</f>
        <v>28</v>
      </c>
    </row>
    <row r="26" spans="2:21" s="95" customFormat="1" ht="12.9" customHeight="1" thickBot="1">
      <c r="B26" s="101" t="s">
        <v>7</v>
      </c>
      <c r="C26" s="102">
        <f>第二週明細!W6</f>
        <v>115</v>
      </c>
      <c r="D26" s="103" t="s">
        <v>42</v>
      </c>
      <c r="E26" s="106">
        <f>第二週明細!W10</f>
        <v>35</v>
      </c>
      <c r="F26" s="103" t="s">
        <v>7</v>
      </c>
      <c r="G26" s="102">
        <f>第二週明細!W14</f>
        <v>115.5</v>
      </c>
      <c r="H26" s="103" t="s">
        <v>61</v>
      </c>
      <c r="I26" s="102">
        <f>第二週明細!W18</f>
        <v>31.6</v>
      </c>
      <c r="J26" s="139" t="s">
        <v>7</v>
      </c>
      <c r="K26" s="102">
        <f>第二週明細!W22</f>
        <v>120</v>
      </c>
      <c r="L26" s="103" t="s">
        <v>11</v>
      </c>
      <c r="M26" s="102">
        <f>第二週明細!W26</f>
        <v>32.700000000000003</v>
      </c>
      <c r="N26" s="103" t="s">
        <v>7</v>
      </c>
      <c r="O26" s="102">
        <f>第二週明細!W30</f>
        <v>122.5</v>
      </c>
      <c r="P26" s="103" t="s">
        <v>11</v>
      </c>
      <c r="Q26" s="106">
        <f>第二週明細!W34</f>
        <v>32.6</v>
      </c>
      <c r="R26" s="103" t="s">
        <v>7</v>
      </c>
      <c r="S26" s="102">
        <f>第二週明細!W38</f>
        <v>117</v>
      </c>
      <c r="T26" s="103" t="s">
        <v>11</v>
      </c>
      <c r="U26" s="104">
        <f>第二週明細!W42</f>
        <v>32.6</v>
      </c>
    </row>
    <row r="27" spans="2:21" s="87" customFormat="1" ht="15" customHeight="1">
      <c r="B27" s="326" t="s">
        <v>235</v>
      </c>
      <c r="C27" s="275"/>
      <c r="D27" s="275"/>
      <c r="E27" s="299"/>
      <c r="F27" s="275" t="s">
        <v>236</v>
      </c>
      <c r="G27" s="275"/>
      <c r="H27" s="275"/>
      <c r="I27" s="275"/>
      <c r="J27" s="275" t="s">
        <v>237</v>
      </c>
      <c r="K27" s="275"/>
      <c r="L27" s="275"/>
      <c r="M27" s="275"/>
      <c r="N27" s="298" t="s">
        <v>238</v>
      </c>
      <c r="O27" s="296"/>
      <c r="P27" s="296"/>
      <c r="Q27" s="296"/>
      <c r="R27" s="298" t="s">
        <v>239</v>
      </c>
      <c r="S27" s="296"/>
      <c r="T27" s="296"/>
      <c r="U27" s="362"/>
    </row>
    <row r="28" spans="2:21" s="183" customFormat="1" ht="19.2" customHeight="1">
      <c r="B28" s="329" t="s">
        <v>106</v>
      </c>
      <c r="C28" s="254"/>
      <c r="D28" s="254"/>
      <c r="E28" s="254"/>
      <c r="F28" s="253" t="s">
        <v>121</v>
      </c>
      <c r="G28" s="253"/>
      <c r="H28" s="253"/>
      <c r="I28" s="330"/>
      <c r="J28" s="253" t="s">
        <v>50</v>
      </c>
      <c r="K28" s="253"/>
      <c r="L28" s="253"/>
      <c r="M28" s="330"/>
      <c r="N28" s="255" t="s">
        <v>58</v>
      </c>
      <c r="O28" s="253"/>
      <c r="P28" s="253"/>
      <c r="Q28" s="253"/>
      <c r="R28" s="255" t="s">
        <v>50</v>
      </c>
      <c r="S28" s="253"/>
      <c r="T28" s="253"/>
      <c r="U28" s="355"/>
    </row>
    <row r="29" spans="2:21" s="183" customFormat="1" ht="19.2" customHeight="1">
      <c r="B29" s="386" t="s">
        <v>182</v>
      </c>
      <c r="C29" s="312"/>
      <c r="D29" s="312"/>
      <c r="E29" s="371"/>
      <c r="F29" s="387" t="s">
        <v>206</v>
      </c>
      <c r="G29" s="319"/>
      <c r="H29" s="319"/>
      <c r="I29" s="357"/>
      <c r="J29" s="356" t="s">
        <v>218</v>
      </c>
      <c r="K29" s="319"/>
      <c r="L29" s="319"/>
      <c r="M29" s="357"/>
      <c r="N29" s="358" t="s">
        <v>297</v>
      </c>
      <c r="O29" s="359"/>
      <c r="P29" s="359"/>
      <c r="Q29" s="359"/>
      <c r="R29" s="360" t="s">
        <v>293</v>
      </c>
      <c r="S29" s="312"/>
      <c r="T29" s="312"/>
      <c r="U29" s="361"/>
    </row>
    <row r="30" spans="2:21" s="183" customFormat="1" ht="19.2" customHeight="1">
      <c r="B30" s="383" t="s">
        <v>204</v>
      </c>
      <c r="C30" s="321"/>
      <c r="D30" s="321"/>
      <c r="E30" s="321"/>
      <c r="F30" s="384" t="s">
        <v>221</v>
      </c>
      <c r="G30" s="259"/>
      <c r="H30" s="259"/>
      <c r="I30" s="385"/>
      <c r="J30" s="259" t="s">
        <v>188</v>
      </c>
      <c r="K30" s="259"/>
      <c r="L30" s="259"/>
      <c r="M30" s="385"/>
      <c r="N30" s="283" t="s">
        <v>266</v>
      </c>
      <c r="O30" s="234"/>
      <c r="P30" s="234"/>
      <c r="Q30" s="234"/>
      <c r="R30" s="229" t="s">
        <v>128</v>
      </c>
      <c r="S30" s="230"/>
      <c r="T30" s="230"/>
      <c r="U30" s="305"/>
    </row>
    <row r="31" spans="2:21" s="183" customFormat="1" ht="19.2" customHeight="1">
      <c r="B31" s="335" t="s">
        <v>205</v>
      </c>
      <c r="C31" s="336"/>
      <c r="D31" s="336"/>
      <c r="E31" s="336"/>
      <c r="F31" s="388" t="s">
        <v>298</v>
      </c>
      <c r="G31" s="388"/>
      <c r="H31" s="388"/>
      <c r="I31" s="389"/>
      <c r="J31" s="390" t="s">
        <v>222</v>
      </c>
      <c r="K31" s="234"/>
      <c r="L31" s="234"/>
      <c r="M31" s="334"/>
      <c r="N31" s="229" t="s">
        <v>197</v>
      </c>
      <c r="O31" s="230"/>
      <c r="P31" s="230"/>
      <c r="Q31" s="230"/>
      <c r="R31" s="337" t="s">
        <v>273</v>
      </c>
      <c r="S31" s="234"/>
      <c r="T31" s="234"/>
      <c r="U31" s="354"/>
    </row>
    <row r="32" spans="2:21" s="183" customFormat="1" ht="19.2" customHeight="1">
      <c r="B32" s="220" t="s">
        <v>295</v>
      </c>
      <c r="C32" s="221"/>
      <c r="D32" s="221"/>
      <c r="E32" s="221"/>
      <c r="F32" s="222" t="s">
        <v>295</v>
      </c>
      <c r="G32" s="221"/>
      <c r="H32" s="221"/>
      <c r="I32" s="221"/>
      <c r="J32" s="222" t="s">
        <v>295</v>
      </c>
      <c r="K32" s="221"/>
      <c r="L32" s="221"/>
      <c r="M32" s="284"/>
      <c r="N32" s="222" t="s">
        <v>295</v>
      </c>
      <c r="O32" s="221"/>
      <c r="P32" s="221"/>
      <c r="Q32" s="221"/>
      <c r="R32" s="222" t="s">
        <v>295</v>
      </c>
      <c r="S32" s="221"/>
      <c r="T32" s="221"/>
      <c r="U32" s="333"/>
    </row>
    <row r="33" spans="2:23" s="183" customFormat="1" ht="21" customHeight="1">
      <c r="B33" s="225" t="s">
        <v>129</v>
      </c>
      <c r="C33" s="226"/>
      <c r="D33" s="226"/>
      <c r="E33" s="240"/>
      <c r="F33" s="279" t="s">
        <v>254</v>
      </c>
      <c r="G33" s="280"/>
      <c r="H33" s="280"/>
      <c r="I33" s="381"/>
      <c r="J33" s="382" t="s">
        <v>272</v>
      </c>
      <c r="K33" s="382"/>
      <c r="L33" s="382"/>
      <c r="M33" s="382"/>
      <c r="N33" s="239" t="s">
        <v>307</v>
      </c>
      <c r="O33" s="226"/>
      <c r="P33" s="226"/>
      <c r="Q33" s="226"/>
      <c r="R33" s="239" t="s">
        <v>255</v>
      </c>
      <c r="S33" s="226"/>
      <c r="T33" s="226"/>
      <c r="U33" s="344"/>
    </row>
    <row r="34" spans="2:23" s="95" customFormat="1" ht="12.9" customHeight="1">
      <c r="B34" s="138" t="s">
        <v>41</v>
      </c>
      <c r="C34" s="107">
        <f>第三週明細!W12</f>
        <v>815.8</v>
      </c>
      <c r="D34" s="108" t="s">
        <v>9</v>
      </c>
      <c r="E34" s="109">
        <f>第三週明細!W8</f>
        <v>25</v>
      </c>
      <c r="F34" s="143" t="s">
        <v>41</v>
      </c>
      <c r="G34" s="97">
        <f>第三週明細!W20</f>
        <v>852.3</v>
      </c>
      <c r="H34" s="98" t="s">
        <v>9</v>
      </c>
      <c r="I34" s="99">
        <f>第三週明細!W16</f>
        <v>27.5</v>
      </c>
      <c r="J34" s="143" t="s">
        <v>63</v>
      </c>
      <c r="K34" s="97">
        <f>第三週明細!W28</f>
        <v>823.1</v>
      </c>
      <c r="L34" s="98" t="s">
        <v>9</v>
      </c>
      <c r="M34" s="99">
        <f>第三週明細!W24</f>
        <v>25.5</v>
      </c>
      <c r="N34" s="98" t="s">
        <v>57</v>
      </c>
      <c r="O34" s="97">
        <f>第三週明細!W36</f>
        <v>872.8</v>
      </c>
      <c r="P34" s="98" t="s">
        <v>9</v>
      </c>
      <c r="Q34" s="99">
        <f>第三週明細!W32</f>
        <v>28</v>
      </c>
      <c r="R34" s="98" t="s">
        <v>41</v>
      </c>
      <c r="S34" s="97">
        <f>第三週明細!W44</f>
        <v>845</v>
      </c>
      <c r="T34" s="98" t="s">
        <v>9</v>
      </c>
      <c r="U34" s="100">
        <f>第三週明細!W40</f>
        <v>25</v>
      </c>
    </row>
    <row r="35" spans="2:23" s="95" customFormat="1" ht="12.9" customHeight="1" thickBot="1">
      <c r="B35" s="101" t="s">
        <v>7</v>
      </c>
      <c r="C35" s="102">
        <f>第三週明細!W6</f>
        <v>116</v>
      </c>
      <c r="D35" s="103" t="s">
        <v>11</v>
      </c>
      <c r="E35" s="102">
        <f>第三週明細!W10</f>
        <v>31.7</v>
      </c>
      <c r="F35" s="139" t="s">
        <v>7</v>
      </c>
      <c r="G35" s="102">
        <f>第三週明細!W14</f>
        <v>116</v>
      </c>
      <c r="H35" s="103" t="s">
        <v>11</v>
      </c>
      <c r="I35" s="102">
        <f>第三週明細!W18</f>
        <v>35.200000000000003</v>
      </c>
      <c r="J35" s="139" t="s">
        <v>7</v>
      </c>
      <c r="K35" s="102">
        <f>第三週明細!W22</f>
        <v>116</v>
      </c>
      <c r="L35" s="103" t="s">
        <v>11</v>
      </c>
      <c r="M35" s="102">
        <f>第三週明細!W26</f>
        <v>32.4</v>
      </c>
      <c r="N35" s="103" t="s">
        <v>7</v>
      </c>
      <c r="O35" s="102">
        <f>第三週明細!W30</f>
        <v>122</v>
      </c>
      <c r="P35" s="103" t="s">
        <v>11</v>
      </c>
      <c r="Q35" s="102">
        <f>第三週明細!W34</f>
        <v>33.200000000000003</v>
      </c>
      <c r="R35" s="103" t="s">
        <v>7</v>
      </c>
      <c r="S35" s="102">
        <f>第三週明細!W38</f>
        <v>122.5</v>
      </c>
      <c r="T35" s="103" t="s">
        <v>11</v>
      </c>
      <c r="U35" s="104">
        <f>第三週明細!W42</f>
        <v>32.5</v>
      </c>
    </row>
    <row r="36" spans="2:23" s="87" customFormat="1" ht="12" customHeight="1">
      <c r="B36" s="295" t="s">
        <v>230</v>
      </c>
      <c r="C36" s="296"/>
      <c r="D36" s="296"/>
      <c r="E36" s="296"/>
      <c r="F36" s="297" t="s">
        <v>231</v>
      </c>
      <c r="G36" s="297"/>
      <c r="H36" s="297"/>
      <c r="I36" s="298"/>
      <c r="J36" s="275" t="s">
        <v>232</v>
      </c>
      <c r="K36" s="275"/>
      <c r="L36" s="275"/>
      <c r="M36" s="299"/>
      <c r="N36" s="275" t="s">
        <v>233</v>
      </c>
      <c r="O36" s="275"/>
      <c r="P36" s="275"/>
      <c r="Q36" s="299"/>
      <c r="R36" s="275" t="s">
        <v>234</v>
      </c>
      <c r="S36" s="275"/>
      <c r="T36" s="275"/>
      <c r="U36" s="328"/>
    </row>
    <row r="37" spans="2:23" s="183" customFormat="1" ht="19.2" customHeight="1">
      <c r="B37" s="252" t="s">
        <v>50</v>
      </c>
      <c r="C37" s="253"/>
      <c r="D37" s="253"/>
      <c r="E37" s="253"/>
      <c r="F37" s="255" t="s">
        <v>258</v>
      </c>
      <c r="G37" s="253"/>
      <c r="H37" s="253"/>
      <c r="I37" s="330"/>
      <c r="J37" s="253" t="s">
        <v>224</v>
      </c>
      <c r="K37" s="253"/>
      <c r="L37" s="253"/>
      <c r="M37" s="330"/>
      <c r="N37" s="350" t="s">
        <v>58</v>
      </c>
      <c r="O37" s="351"/>
      <c r="P37" s="351"/>
      <c r="Q37" s="351"/>
      <c r="R37" s="350" t="s">
        <v>169</v>
      </c>
      <c r="S37" s="351"/>
      <c r="T37" s="351"/>
      <c r="U37" s="352"/>
    </row>
    <row r="38" spans="2:23" s="183" customFormat="1" ht="19.2" customHeight="1">
      <c r="B38" s="258" t="s">
        <v>208</v>
      </c>
      <c r="C38" s="259"/>
      <c r="D38" s="259"/>
      <c r="E38" s="259"/>
      <c r="F38" s="313" t="s">
        <v>176</v>
      </c>
      <c r="G38" s="314"/>
      <c r="H38" s="314"/>
      <c r="I38" s="315"/>
      <c r="J38" s="348" t="s">
        <v>275</v>
      </c>
      <c r="K38" s="317"/>
      <c r="L38" s="317"/>
      <c r="M38" s="317"/>
      <c r="N38" s="363" t="s">
        <v>299</v>
      </c>
      <c r="O38" s="364"/>
      <c r="P38" s="364"/>
      <c r="Q38" s="364"/>
      <c r="R38" s="345" t="s">
        <v>212</v>
      </c>
      <c r="S38" s="319"/>
      <c r="T38" s="319"/>
      <c r="U38" s="346"/>
    </row>
    <row r="39" spans="2:23" s="183" customFormat="1" ht="19.2" customHeight="1">
      <c r="B39" s="227" t="s">
        <v>296</v>
      </c>
      <c r="C39" s="228"/>
      <c r="D39" s="228"/>
      <c r="E39" s="228"/>
      <c r="F39" s="278" t="s">
        <v>209</v>
      </c>
      <c r="G39" s="234"/>
      <c r="H39" s="234"/>
      <c r="I39" s="334"/>
      <c r="J39" s="325" t="s">
        <v>294</v>
      </c>
      <c r="K39" s="230"/>
      <c r="L39" s="230"/>
      <c r="M39" s="230"/>
      <c r="N39" s="278" t="s">
        <v>210</v>
      </c>
      <c r="O39" s="234"/>
      <c r="P39" s="234"/>
      <c r="Q39" s="234"/>
      <c r="R39" s="313" t="s">
        <v>213</v>
      </c>
      <c r="S39" s="314"/>
      <c r="T39" s="314"/>
      <c r="U39" s="347"/>
    </row>
    <row r="40" spans="2:23" s="183" customFormat="1" ht="19.2" customHeight="1">
      <c r="B40" s="233" t="s">
        <v>274</v>
      </c>
      <c r="C40" s="234"/>
      <c r="D40" s="234"/>
      <c r="E40" s="234"/>
      <c r="F40" s="229" t="s">
        <v>130</v>
      </c>
      <c r="G40" s="230"/>
      <c r="H40" s="230"/>
      <c r="I40" s="281"/>
      <c r="J40" s="282" t="s">
        <v>177</v>
      </c>
      <c r="K40" s="259"/>
      <c r="L40" s="259"/>
      <c r="M40" s="259"/>
      <c r="N40" s="283" t="s">
        <v>211</v>
      </c>
      <c r="O40" s="230"/>
      <c r="P40" s="230"/>
      <c r="Q40" s="230"/>
      <c r="R40" s="348" t="s">
        <v>131</v>
      </c>
      <c r="S40" s="317"/>
      <c r="T40" s="317"/>
      <c r="U40" s="349"/>
    </row>
    <row r="41" spans="2:23" s="183" customFormat="1" ht="19.2" customHeight="1">
      <c r="B41" s="220" t="s">
        <v>295</v>
      </c>
      <c r="C41" s="221"/>
      <c r="D41" s="221"/>
      <c r="E41" s="221"/>
      <c r="F41" s="222" t="s">
        <v>295</v>
      </c>
      <c r="G41" s="221"/>
      <c r="H41" s="221"/>
      <c r="I41" s="221"/>
      <c r="J41" s="222" t="s">
        <v>295</v>
      </c>
      <c r="K41" s="221"/>
      <c r="L41" s="221"/>
      <c r="M41" s="284"/>
      <c r="N41" s="222" t="s">
        <v>295</v>
      </c>
      <c r="O41" s="221"/>
      <c r="P41" s="221"/>
      <c r="Q41" s="221"/>
      <c r="R41" s="222" t="s">
        <v>295</v>
      </c>
      <c r="S41" s="221"/>
      <c r="T41" s="221"/>
      <c r="U41" s="333"/>
    </row>
    <row r="42" spans="2:23" s="219" customFormat="1" ht="21" customHeight="1">
      <c r="B42" s="225" t="s">
        <v>127</v>
      </c>
      <c r="C42" s="226"/>
      <c r="D42" s="226"/>
      <c r="E42" s="226"/>
      <c r="F42" s="239" t="s">
        <v>184</v>
      </c>
      <c r="G42" s="226"/>
      <c r="H42" s="226"/>
      <c r="I42" s="226"/>
      <c r="J42" s="279" t="s">
        <v>251</v>
      </c>
      <c r="K42" s="280"/>
      <c r="L42" s="280"/>
      <c r="M42" s="280"/>
      <c r="N42" s="239" t="s">
        <v>306</v>
      </c>
      <c r="O42" s="226"/>
      <c r="P42" s="226"/>
      <c r="Q42" s="226"/>
      <c r="R42" s="239" t="s">
        <v>129</v>
      </c>
      <c r="S42" s="226"/>
      <c r="T42" s="226"/>
      <c r="U42" s="344"/>
    </row>
    <row r="43" spans="2:23" s="95" customFormat="1" ht="12.9" customHeight="1">
      <c r="B43" s="182" t="s">
        <v>57</v>
      </c>
      <c r="C43" s="97">
        <f>第四週明細!W12</f>
        <v>846.5</v>
      </c>
      <c r="D43" s="130" t="s">
        <v>62</v>
      </c>
      <c r="E43" s="105">
        <f>第四週明細!W8</f>
        <v>26.5</v>
      </c>
      <c r="F43" s="98" t="s">
        <v>41</v>
      </c>
      <c r="G43" s="97">
        <f>第四週明細!W20</f>
        <v>832.8</v>
      </c>
      <c r="H43" s="98" t="s">
        <v>9</v>
      </c>
      <c r="I43" s="105">
        <f>第四週明細!W16</f>
        <v>24</v>
      </c>
      <c r="J43" s="98" t="s">
        <v>41</v>
      </c>
      <c r="K43" s="97">
        <f>第四週明細!W28</f>
        <v>849.6</v>
      </c>
      <c r="L43" s="98" t="s">
        <v>9</v>
      </c>
      <c r="M43" s="99">
        <f>第四週明細!W24</f>
        <v>28</v>
      </c>
      <c r="N43" s="98" t="s">
        <v>41</v>
      </c>
      <c r="O43" s="97">
        <f>第四週明細!W36</f>
        <v>874.7</v>
      </c>
      <c r="P43" s="98" t="s">
        <v>9</v>
      </c>
      <c r="Q43" s="105">
        <f>第四週明細!W32</f>
        <v>27.5</v>
      </c>
      <c r="R43" s="98" t="s">
        <v>57</v>
      </c>
      <c r="S43" s="97">
        <f>第四週明細!W44</f>
        <v>851.8</v>
      </c>
      <c r="T43" s="98" t="s">
        <v>9</v>
      </c>
      <c r="U43" s="100">
        <f>第四週明細!W40</f>
        <v>25</v>
      </c>
    </row>
    <row r="44" spans="2:23" s="95" customFormat="1" ht="12.9" customHeight="1" thickBot="1">
      <c r="B44" s="126" t="s">
        <v>64</v>
      </c>
      <c r="C44" s="128">
        <f>第四週明細!W6</f>
        <v>118</v>
      </c>
      <c r="D44" s="127" t="s">
        <v>65</v>
      </c>
      <c r="E44" s="129">
        <f>第四週明細!W10</f>
        <v>34</v>
      </c>
      <c r="F44" s="103" t="s">
        <v>7</v>
      </c>
      <c r="G44" s="102">
        <f>第四週明細!W14</f>
        <v>123</v>
      </c>
      <c r="H44" s="103" t="s">
        <v>11</v>
      </c>
      <c r="I44" s="106">
        <f>第四週明細!W18</f>
        <v>31.2</v>
      </c>
      <c r="J44" s="103" t="s">
        <v>7</v>
      </c>
      <c r="K44" s="102">
        <f>第四週明細!W22</f>
        <v>115.5</v>
      </c>
      <c r="L44" s="103" t="s">
        <v>11</v>
      </c>
      <c r="M44" s="102">
        <f>第四週明細!W26</f>
        <v>33.900000000000006</v>
      </c>
      <c r="N44" s="103" t="s">
        <v>7</v>
      </c>
      <c r="O44" s="102">
        <f>第四週明細!W30</f>
        <v>121</v>
      </c>
      <c r="P44" s="103" t="s">
        <v>11</v>
      </c>
      <c r="Q44" s="106">
        <f>第四週明細!W34</f>
        <v>35.799999999999997</v>
      </c>
      <c r="R44" s="103" t="s">
        <v>7</v>
      </c>
      <c r="S44" s="102">
        <f>第四週明細!W38</f>
        <v>124</v>
      </c>
      <c r="T44" s="103" t="s">
        <v>11</v>
      </c>
      <c r="U44" s="104">
        <f>第四週明細!W42</f>
        <v>32.700000000000003</v>
      </c>
    </row>
    <row r="45" spans="2:23" s="87" customFormat="1" ht="12" customHeight="1">
      <c r="B45" s="273" t="s">
        <v>228</v>
      </c>
      <c r="C45" s="274"/>
      <c r="D45" s="274"/>
      <c r="E45" s="274"/>
      <c r="F45" s="275" t="s">
        <v>229</v>
      </c>
      <c r="G45" s="275"/>
      <c r="H45" s="275"/>
      <c r="I45" s="275"/>
      <c r="J45" s="264"/>
      <c r="K45" s="265"/>
      <c r="L45" s="265"/>
      <c r="M45" s="265"/>
      <c r="N45" s="265"/>
      <c r="O45" s="265"/>
      <c r="P45" s="265"/>
      <c r="Q45" s="265"/>
      <c r="R45" s="276"/>
      <c r="S45" s="276"/>
      <c r="T45" s="276"/>
      <c r="U45" s="277"/>
      <c r="V45" s="95"/>
      <c r="W45" s="95"/>
    </row>
    <row r="46" spans="2:23" s="198" customFormat="1" ht="19.2" customHeight="1">
      <c r="B46" s="252" t="s">
        <v>50</v>
      </c>
      <c r="C46" s="253"/>
      <c r="D46" s="253"/>
      <c r="E46" s="253"/>
      <c r="F46" s="254" t="s">
        <v>121</v>
      </c>
      <c r="G46" s="254"/>
      <c r="H46" s="254"/>
      <c r="I46" s="255"/>
      <c r="J46" s="26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7"/>
      <c r="V46" s="210"/>
      <c r="W46" s="210"/>
    </row>
    <row r="47" spans="2:23" s="198" customFormat="1" ht="19.2" customHeight="1">
      <c r="B47" s="258" t="s">
        <v>276</v>
      </c>
      <c r="C47" s="259"/>
      <c r="D47" s="259"/>
      <c r="E47" s="259"/>
      <c r="F47" s="260" t="s">
        <v>278</v>
      </c>
      <c r="G47" s="261"/>
      <c r="H47" s="261"/>
      <c r="I47" s="261"/>
      <c r="J47" s="267"/>
      <c r="K47" s="268"/>
      <c r="L47" s="268"/>
      <c r="M47" s="268"/>
      <c r="N47" s="269"/>
      <c r="O47" s="269"/>
      <c r="P47" s="269"/>
      <c r="Q47" s="269"/>
      <c r="R47" s="262"/>
      <c r="S47" s="262"/>
      <c r="T47" s="262"/>
      <c r="U47" s="263"/>
      <c r="V47" s="210"/>
      <c r="W47" s="210"/>
    </row>
    <row r="48" spans="2:23" s="198" customFormat="1" ht="19.2" customHeight="1">
      <c r="B48" s="227" t="s">
        <v>298</v>
      </c>
      <c r="C48" s="228"/>
      <c r="D48" s="228"/>
      <c r="E48" s="228"/>
      <c r="F48" s="229" t="s">
        <v>185</v>
      </c>
      <c r="G48" s="230"/>
      <c r="H48" s="230"/>
      <c r="I48" s="230"/>
      <c r="J48" s="241"/>
      <c r="K48" s="242"/>
      <c r="L48" s="242"/>
      <c r="M48" s="242"/>
      <c r="N48" s="243"/>
      <c r="O48" s="243"/>
      <c r="P48" s="243"/>
      <c r="Q48" s="243"/>
      <c r="R48" s="231"/>
      <c r="S48" s="231"/>
      <c r="T48" s="231"/>
      <c r="U48" s="232"/>
      <c r="V48" s="210"/>
      <c r="W48" s="210"/>
    </row>
    <row r="49" spans="2:23" s="198" customFormat="1" ht="19.2" customHeight="1">
      <c r="B49" s="233" t="s">
        <v>277</v>
      </c>
      <c r="C49" s="234"/>
      <c r="D49" s="234"/>
      <c r="E49" s="234"/>
      <c r="F49" s="235" t="s">
        <v>214</v>
      </c>
      <c r="G49" s="236"/>
      <c r="H49" s="236"/>
      <c r="I49" s="236"/>
      <c r="J49" s="244"/>
      <c r="K49" s="245"/>
      <c r="L49" s="245"/>
      <c r="M49" s="245"/>
      <c r="N49" s="246"/>
      <c r="O49" s="246"/>
      <c r="P49" s="246"/>
      <c r="Q49" s="246"/>
      <c r="R49" s="237"/>
      <c r="S49" s="237"/>
      <c r="T49" s="237"/>
      <c r="U49" s="238"/>
      <c r="V49" s="210"/>
      <c r="W49" s="210"/>
    </row>
    <row r="50" spans="2:23" s="198" customFormat="1" ht="19.2" customHeight="1">
      <c r="B50" s="220" t="s">
        <v>295</v>
      </c>
      <c r="C50" s="221"/>
      <c r="D50" s="221"/>
      <c r="E50" s="221"/>
      <c r="F50" s="222" t="s">
        <v>295</v>
      </c>
      <c r="G50" s="221"/>
      <c r="H50" s="221"/>
      <c r="I50" s="221"/>
      <c r="J50" s="247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210"/>
      <c r="W50" s="210"/>
    </row>
    <row r="51" spans="2:23" s="198" customFormat="1" ht="19.2" customHeight="1">
      <c r="B51" s="225" t="s">
        <v>255</v>
      </c>
      <c r="C51" s="226"/>
      <c r="D51" s="226"/>
      <c r="E51" s="226"/>
      <c r="F51" s="239" t="s">
        <v>256</v>
      </c>
      <c r="G51" s="226"/>
      <c r="H51" s="226"/>
      <c r="I51" s="240"/>
      <c r="J51" s="248"/>
      <c r="K51" s="249"/>
      <c r="L51" s="249"/>
      <c r="M51" s="249"/>
      <c r="N51" s="249"/>
      <c r="O51" s="249"/>
      <c r="P51" s="249"/>
      <c r="Q51" s="249"/>
      <c r="R51" s="249"/>
      <c r="S51" s="249"/>
      <c r="T51" s="211"/>
      <c r="U51" s="212"/>
      <c r="V51" s="210"/>
      <c r="W51" s="210"/>
    </row>
    <row r="52" spans="2:23" s="95" customFormat="1" ht="12.9" customHeight="1">
      <c r="B52" s="182" t="s">
        <v>41</v>
      </c>
      <c r="C52" s="97">
        <f>'第五週明細 '!W12</f>
        <v>857.8</v>
      </c>
      <c r="D52" s="130" t="s">
        <v>62</v>
      </c>
      <c r="E52" s="105">
        <f>'第五週明細 '!W8</f>
        <v>29</v>
      </c>
      <c r="F52" s="98" t="s">
        <v>41</v>
      </c>
      <c r="G52" s="97">
        <f>'第五週明細 '!W20</f>
        <v>811</v>
      </c>
      <c r="H52" s="130" t="s">
        <v>62</v>
      </c>
      <c r="I52" s="105">
        <f>'第五週明細 '!W16</f>
        <v>25</v>
      </c>
      <c r="J52" s="248"/>
      <c r="K52" s="249"/>
      <c r="L52" s="249"/>
      <c r="M52" s="249"/>
      <c r="N52" s="249"/>
      <c r="O52" s="249"/>
      <c r="P52" s="249"/>
      <c r="Q52" s="249"/>
      <c r="R52" s="249"/>
      <c r="S52" s="249"/>
      <c r="T52" s="211"/>
      <c r="U52" s="212"/>
    </row>
    <row r="53" spans="2:23" s="95" customFormat="1" ht="12.9" customHeight="1" thickBot="1">
      <c r="B53" s="126" t="s">
        <v>64</v>
      </c>
      <c r="C53" s="128">
        <f>'第五週明細 '!W6</f>
        <v>115.5</v>
      </c>
      <c r="D53" s="127" t="s">
        <v>42</v>
      </c>
      <c r="E53" s="129">
        <f>'第五週明細 '!W10</f>
        <v>33.699999999999996</v>
      </c>
      <c r="F53" s="103" t="s">
        <v>7</v>
      </c>
      <c r="G53" s="128">
        <f>'第五週明細 '!W14</f>
        <v>115</v>
      </c>
      <c r="H53" s="127" t="s">
        <v>42</v>
      </c>
      <c r="I53" s="129">
        <f>'第五週明細 '!W18</f>
        <v>31.5</v>
      </c>
      <c r="J53" s="250"/>
      <c r="K53" s="251"/>
      <c r="L53" s="251"/>
      <c r="M53" s="251"/>
      <c r="N53" s="251"/>
      <c r="O53" s="251"/>
      <c r="P53" s="251"/>
      <c r="Q53" s="251"/>
      <c r="R53" s="251"/>
      <c r="S53" s="251"/>
      <c r="T53" s="213"/>
      <c r="U53" s="214"/>
    </row>
  </sheetData>
  <mergeCells count="203">
    <mergeCell ref="F29:I29"/>
    <mergeCell ref="B31:E31"/>
    <mergeCell ref="F31:I31"/>
    <mergeCell ref="J31:M31"/>
    <mergeCell ref="N31:Q31"/>
    <mergeCell ref="B32:E32"/>
    <mergeCell ref="F32:I32"/>
    <mergeCell ref="B24:E24"/>
    <mergeCell ref="F24:I24"/>
    <mergeCell ref="J24:M24"/>
    <mergeCell ref="N24:Q24"/>
    <mergeCell ref="B23:E23"/>
    <mergeCell ref="F23:I23"/>
    <mergeCell ref="J23:M23"/>
    <mergeCell ref="N23:Q23"/>
    <mergeCell ref="R23:U23"/>
    <mergeCell ref="B22:E22"/>
    <mergeCell ref="R24:U24"/>
    <mergeCell ref="B33:E33"/>
    <mergeCell ref="F33:I33"/>
    <mergeCell ref="J33:M33"/>
    <mergeCell ref="N33:Q33"/>
    <mergeCell ref="B27:E27"/>
    <mergeCell ref="F27:I27"/>
    <mergeCell ref="J27:M27"/>
    <mergeCell ref="N27:Q27"/>
    <mergeCell ref="B30:E30"/>
    <mergeCell ref="F30:I30"/>
    <mergeCell ref="J30:M30"/>
    <mergeCell ref="N30:Q30"/>
    <mergeCell ref="B28:E28"/>
    <mergeCell ref="F28:I28"/>
    <mergeCell ref="J28:M28"/>
    <mergeCell ref="N28:Q28"/>
    <mergeCell ref="B29:E29"/>
    <mergeCell ref="B21:E21"/>
    <mergeCell ref="F21:I21"/>
    <mergeCell ref="J21:M21"/>
    <mergeCell ref="N21:Q21"/>
    <mergeCell ref="R21:U21"/>
    <mergeCell ref="F22:I22"/>
    <mergeCell ref="J22:M22"/>
    <mergeCell ref="N22:Q22"/>
    <mergeCell ref="R22:U22"/>
    <mergeCell ref="B19:E19"/>
    <mergeCell ref="F19:I19"/>
    <mergeCell ref="J19:M19"/>
    <mergeCell ref="N19:Q19"/>
    <mergeCell ref="R19:U19"/>
    <mergeCell ref="B20:E20"/>
    <mergeCell ref="F20:I20"/>
    <mergeCell ref="J20:M20"/>
    <mergeCell ref="N20:Q20"/>
    <mergeCell ref="R20:U20"/>
    <mergeCell ref="R14:U14"/>
    <mergeCell ref="R13:U13"/>
    <mergeCell ref="B15:E15"/>
    <mergeCell ref="F15:I15"/>
    <mergeCell ref="J15:M15"/>
    <mergeCell ref="N15:Q15"/>
    <mergeCell ref="R15:U15"/>
    <mergeCell ref="B18:E18"/>
    <mergeCell ref="F18:I18"/>
    <mergeCell ref="J18:M18"/>
    <mergeCell ref="N18:Q18"/>
    <mergeCell ref="R18:U18"/>
    <mergeCell ref="R42:U42"/>
    <mergeCell ref="R38:U38"/>
    <mergeCell ref="R39:U39"/>
    <mergeCell ref="R40:U40"/>
    <mergeCell ref="R37:U37"/>
    <mergeCell ref="J10:M10"/>
    <mergeCell ref="N10:Q10"/>
    <mergeCell ref="R10:U10"/>
    <mergeCell ref="R33:U33"/>
    <mergeCell ref="R31:U31"/>
    <mergeCell ref="J32:M32"/>
    <mergeCell ref="N32:Q32"/>
    <mergeCell ref="R32:U32"/>
    <mergeCell ref="R30:U30"/>
    <mergeCell ref="R28:U28"/>
    <mergeCell ref="J29:M29"/>
    <mergeCell ref="N29:Q29"/>
    <mergeCell ref="R29:U29"/>
    <mergeCell ref="R27:U27"/>
    <mergeCell ref="R36:U36"/>
    <mergeCell ref="J37:M37"/>
    <mergeCell ref="N37:Q37"/>
    <mergeCell ref="J38:M38"/>
    <mergeCell ref="N38:Q38"/>
    <mergeCell ref="J5:M5"/>
    <mergeCell ref="N5:Q5"/>
    <mergeCell ref="R5:U5"/>
    <mergeCell ref="B6:E6"/>
    <mergeCell ref="R41:U41"/>
    <mergeCell ref="J6:M6"/>
    <mergeCell ref="N6:Q6"/>
    <mergeCell ref="R6:U6"/>
    <mergeCell ref="B37:E37"/>
    <mergeCell ref="F37:I37"/>
    <mergeCell ref="B38:E38"/>
    <mergeCell ref="F38:I38"/>
    <mergeCell ref="B39:E39"/>
    <mergeCell ref="F39:I39"/>
    <mergeCell ref="J39:M39"/>
    <mergeCell ref="B13:E13"/>
    <mergeCell ref="F13:I13"/>
    <mergeCell ref="J13:M13"/>
    <mergeCell ref="N13:Q13"/>
    <mergeCell ref="R11:U11"/>
    <mergeCell ref="B14:E14"/>
    <mergeCell ref="F14:I14"/>
    <mergeCell ref="J14:M14"/>
    <mergeCell ref="N14:Q14"/>
    <mergeCell ref="B12:E12"/>
    <mergeCell ref="F12:I12"/>
    <mergeCell ref="J12:M12"/>
    <mergeCell ref="N12:Q12"/>
    <mergeCell ref="B9:E9"/>
    <mergeCell ref="F9:I9"/>
    <mergeCell ref="J9:M9"/>
    <mergeCell ref="N9:Q9"/>
    <mergeCell ref="R9:U9"/>
    <mergeCell ref="B10:E10"/>
    <mergeCell ref="F10:I10"/>
    <mergeCell ref="R2:U2"/>
    <mergeCell ref="B3:E3"/>
    <mergeCell ref="J3:M3"/>
    <mergeCell ref="N3:Q3"/>
    <mergeCell ref="R3:U3"/>
    <mergeCell ref="B36:E36"/>
    <mergeCell ref="F36:I36"/>
    <mergeCell ref="J36:M36"/>
    <mergeCell ref="N36:Q36"/>
    <mergeCell ref="F2:I2"/>
    <mergeCell ref="F3:I3"/>
    <mergeCell ref="F4:I4"/>
    <mergeCell ref="F5:I5"/>
    <mergeCell ref="F6:I6"/>
    <mergeCell ref="B4:E4"/>
    <mergeCell ref="R12:U12"/>
    <mergeCell ref="J4:M4"/>
    <mergeCell ref="N4:Q4"/>
    <mergeCell ref="R4:U4"/>
    <mergeCell ref="B5:E5"/>
    <mergeCell ref="B11:E11"/>
    <mergeCell ref="F11:I11"/>
    <mergeCell ref="J11:M11"/>
    <mergeCell ref="N11:Q11"/>
    <mergeCell ref="B1:E1"/>
    <mergeCell ref="F1:I1"/>
    <mergeCell ref="N1:Q1"/>
    <mergeCell ref="R1:U1"/>
    <mergeCell ref="B45:E45"/>
    <mergeCell ref="F45:I45"/>
    <mergeCell ref="R45:U45"/>
    <mergeCell ref="N39:Q39"/>
    <mergeCell ref="B42:E42"/>
    <mergeCell ref="F42:I42"/>
    <mergeCell ref="J42:M42"/>
    <mergeCell ref="N42:Q42"/>
    <mergeCell ref="B40:E40"/>
    <mergeCell ref="F40:I40"/>
    <mergeCell ref="J40:M40"/>
    <mergeCell ref="N40:Q40"/>
    <mergeCell ref="B41:E41"/>
    <mergeCell ref="F41:I41"/>
    <mergeCell ref="J41:M41"/>
    <mergeCell ref="N41:Q41"/>
    <mergeCell ref="J1:M1"/>
    <mergeCell ref="B2:E2"/>
    <mergeCell ref="J2:M2"/>
    <mergeCell ref="N2:Q2"/>
    <mergeCell ref="B46:E46"/>
    <mergeCell ref="F46:I46"/>
    <mergeCell ref="R46:U46"/>
    <mergeCell ref="B47:E47"/>
    <mergeCell ref="F47:I47"/>
    <mergeCell ref="R47:U47"/>
    <mergeCell ref="J45:M45"/>
    <mergeCell ref="N45:Q45"/>
    <mergeCell ref="J46:M46"/>
    <mergeCell ref="N46:Q46"/>
    <mergeCell ref="J47:M47"/>
    <mergeCell ref="N47:Q47"/>
    <mergeCell ref="B50:E50"/>
    <mergeCell ref="F50:I50"/>
    <mergeCell ref="R50:U50"/>
    <mergeCell ref="B51:E51"/>
    <mergeCell ref="B48:E48"/>
    <mergeCell ref="F48:I48"/>
    <mergeCell ref="R48:U48"/>
    <mergeCell ref="B49:E49"/>
    <mergeCell ref="F49:I49"/>
    <mergeCell ref="R49:U49"/>
    <mergeCell ref="F51:I51"/>
    <mergeCell ref="J48:M48"/>
    <mergeCell ref="N48:Q48"/>
    <mergeCell ref="J49:M49"/>
    <mergeCell ref="N49:Q49"/>
    <mergeCell ref="J50:M50"/>
    <mergeCell ref="N50:Q50"/>
    <mergeCell ref="J51:S53"/>
  </mergeCells>
  <phoneticPr fontId="19" type="noConversion"/>
  <pageMargins left="0.19685039370078741" right="0.19685039370078741" top="3.937007874015748E-2" bottom="3.937007874015748E-2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6"/>
  <sheetViews>
    <sheetView tabSelected="1" topLeftCell="A37" zoomScale="75" zoomScaleNormal="75" workbookViewId="0">
      <selection activeCell="H41" sqref="H4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03" t="s">
        <v>311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"/>
      <c r="AB1" s="6"/>
    </row>
    <row r="2" spans="2:36" s="5" customFormat="1" ht="18.899999999999999" customHeight="1">
      <c r="B2" s="404"/>
      <c r="C2" s="405"/>
      <c r="D2" s="405"/>
      <c r="E2" s="405"/>
      <c r="F2" s="405"/>
      <c r="G2" s="40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40</v>
      </c>
      <c r="C3" s="81"/>
      <c r="D3" s="82"/>
      <c r="E3" s="11"/>
      <c r="F3" s="407"/>
      <c r="G3" s="407"/>
      <c r="H3" s="407"/>
      <c r="I3" s="407"/>
      <c r="J3" s="407"/>
      <c r="K3" s="407"/>
      <c r="L3" s="40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0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4" t="s">
        <v>43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31">
        <v>3</v>
      </c>
      <c r="C5" s="398"/>
      <c r="D5" s="32" t="str">
        <f>'115.3月素食'!B10</f>
        <v>香Q米飯/慶生蛋糕</v>
      </c>
      <c r="E5" s="32" t="s">
        <v>15</v>
      </c>
      <c r="F5" s="172" t="s">
        <v>16</v>
      </c>
      <c r="G5" s="32" t="str">
        <f>'115.3月素食'!B11</f>
        <v>大四角豆腐(加)</v>
      </c>
      <c r="H5" s="32" t="s">
        <v>73</v>
      </c>
      <c r="I5" s="1" t="s">
        <v>16</v>
      </c>
      <c r="J5" s="32" t="str">
        <f>'115.3月素食'!B12</f>
        <v>香菇高麗菜</v>
      </c>
      <c r="K5" s="32" t="s">
        <v>17</v>
      </c>
      <c r="L5" s="1" t="s">
        <v>16</v>
      </c>
      <c r="M5" s="32" t="str">
        <f>'115.3月素食'!B13</f>
        <v>香滷豆乾(豆)</v>
      </c>
      <c r="N5" s="32" t="s">
        <v>17</v>
      </c>
      <c r="O5" s="1" t="s">
        <v>16</v>
      </c>
      <c r="P5" s="32" t="str">
        <f>'115.3月素食'!B14</f>
        <v>季節蔬菜X2</v>
      </c>
      <c r="Q5" s="32" t="s">
        <v>54</v>
      </c>
      <c r="R5" s="1" t="s">
        <v>16</v>
      </c>
      <c r="S5" s="32" t="str">
        <f>'115.3月素食'!B15</f>
        <v>冬瓜湯/綠豆湯</v>
      </c>
      <c r="T5" s="32" t="s">
        <v>17</v>
      </c>
      <c r="U5" s="1" t="s">
        <v>16</v>
      </c>
      <c r="V5" s="399"/>
      <c r="W5" s="33" t="s">
        <v>64</v>
      </c>
      <c r="X5" s="34" t="s">
        <v>18</v>
      </c>
      <c r="Y5" s="165">
        <v>6.5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37" t="s">
        <v>8</v>
      </c>
      <c r="C6" s="398"/>
      <c r="D6" s="2" t="s">
        <v>107</v>
      </c>
      <c r="E6" s="2"/>
      <c r="F6" s="2">
        <v>120</v>
      </c>
      <c r="G6" s="57" t="s">
        <v>144</v>
      </c>
      <c r="H6" s="120" t="s">
        <v>138</v>
      </c>
      <c r="I6" s="119">
        <v>60</v>
      </c>
      <c r="J6" s="2" t="s">
        <v>190</v>
      </c>
      <c r="K6" s="2"/>
      <c r="L6" s="2">
        <v>1</v>
      </c>
      <c r="M6" s="2" t="s">
        <v>140</v>
      </c>
      <c r="N6" s="2" t="s">
        <v>84</v>
      </c>
      <c r="O6" s="2">
        <v>60</v>
      </c>
      <c r="P6" s="2" t="s">
        <v>178</v>
      </c>
      <c r="Q6" s="2"/>
      <c r="R6" s="2">
        <v>120</v>
      </c>
      <c r="S6" s="2" t="s">
        <v>83</v>
      </c>
      <c r="T6" s="2"/>
      <c r="U6" s="2">
        <v>30</v>
      </c>
      <c r="V6" s="400"/>
      <c r="W6" s="91">
        <f>Y5*15+Y6*0+Y7*5+Y8*0+Y9*15+Y10*12+15</f>
        <v>123.5</v>
      </c>
      <c r="X6" s="38" t="s">
        <v>78</v>
      </c>
      <c r="Y6" s="167">
        <v>2.6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37">
        <v>2</v>
      </c>
      <c r="C7" s="398"/>
      <c r="D7" s="186" t="s">
        <v>310</v>
      </c>
      <c r="E7" s="187"/>
      <c r="F7" s="188"/>
      <c r="G7" s="121"/>
      <c r="H7" s="124"/>
      <c r="I7" s="122"/>
      <c r="J7" s="2" t="s">
        <v>114</v>
      </c>
      <c r="K7" s="2"/>
      <c r="L7" s="2">
        <v>70</v>
      </c>
      <c r="M7" s="2"/>
      <c r="N7" s="2"/>
      <c r="O7" s="2"/>
      <c r="P7" s="2"/>
      <c r="Q7" s="2"/>
      <c r="R7" s="2"/>
      <c r="S7" s="194" t="s">
        <v>108</v>
      </c>
      <c r="T7" s="215"/>
      <c r="U7" s="2">
        <v>1</v>
      </c>
      <c r="V7" s="400"/>
      <c r="W7" s="40" t="s">
        <v>62</v>
      </c>
      <c r="X7" s="41" t="s">
        <v>24</v>
      </c>
      <c r="Y7" s="167">
        <v>2.2000000000000002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37" t="s">
        <v>10</v>
      </c>
      <c r="C8" s="398"/>
      <c r="D8" s="2"/>
      <c r="E8" s="2"/>
      <c r="F8" s="2"/>
      <c r="G8" s="57"/>
      <c r="H8" s="123"/>
      <c r="I8" s="119"/>
      <c r="J8" s="2" t="s">
        <v>109</v>
      </c>
      <c r="K8" s="2"/>
      <c r="L8" s="2">
        <v>1</v>
      </c>
      <c r="M8" s="2"/>
      <c r="N8" s="86"/>
      <c r="O8" s="2"/>
      <c r="P8" s="2"/>
      <c r="Q8" s="45"/>
      <c r="R8" s="2"/>
      <c r="S8" s="2" t="s">
        <v>309</v>
      </c>
      <c r="T8" s="45"/>
      <c r="U8" s="2">
        <v>10</v>
      </c>
      <c r="V8" s="400"/>
      <c r="W8" s="89">
        <f>Y5*0+Y6*5+Y7*0+Y8*5+Y9*0+Y10*8</f>
        <v>25.5</v>
      </c>
      <c r="X8" s="41" t="s">
        <v>27</v>
      </c>
      <c r="Y8" s="167">
        <v>2.5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406" t="s">
        <v>34</v>
      </c>
      <c r="C9" s="398"/>
      <c r="D9" s="2"/>
      <c r="E9" s="2"/>
      <c r="F9" s="2"/>
      <c r="G9" s="2"/>
      <c r="H9" s="45"/>
      <c r="I9" s="2"/>
      <c r="J9" s="2"/>
      <c r="K9" s="2"/>
      <c r="L9" s="2"/>
      <c r="M9" s="2"/>
      <c r="N9" s="86"/>
      <c r="O9" s="2"/>
      <c r="P9" s="2"/>
      <c r="Q9" s="45"/>
      <c r="R9" s="2"/>
      <c r="S9" s="2" t="s">
        <v>308</v>
      </c>
      <c r="T9" s="45"/>
      <c r="U9" s="2">
        <v>10</v>
      </c>
      <c r="V9" s="400"/>
      <c r="W9" s="40" t="s">
        <v>42</v>
      </c>
      <c r="X9" s="41" t="s">
        <v>30</v>
      </c>
      <c r="Y9" s="167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06"/>
      <c r="C10" s="398"/>
      <c r="D10" s="45"/>
      <c r="E10" s="45"/>
      <c r="F10" s="2"/>
      <c r="G10" s="2"/>
      <c r="H10" s="45"/>
      <c r="I10" s="2"/>
      <c r="J10" s="2"/>
      <c r="K10" s="2"/>
      <c r="L10" s="2"/>
      <c r="M10" s="2"/>
      <c r="N10" s="45"/>
      <c r="O10" s="2"/>
      <c r="P10" s="2"/>
      <c r="Q10" s="45"/>
      <c r="R10" s="2"/>
      <c r="S10" s="2"/>
      <c r="T10" s="125"/>
      <c r="U10" s="2"/>
      <c r="V10" s="400"/>
      <c r="W10" s="89">
        <f>Y5*2+Y6*7+Y7*1+Y8*0+Y9*0+Y10*8</f>
        <v>33.4</v>
      </c>
      <c r="X10" s="80" t="s">
        <v>39</v>
      </c>
      <c r="Y10" s="168">
        <v>0</v>
      </c>
      <c r="Z10" s="15"/>
      <c r="AG10" s="91"/>
      <c r="AH10" s="91"/>
      <c r="AI10" s="14"/>
      <c r="AJ10" s="3"/>
    </row>
    <row r="11" spans="2:36" ht="27.9" customHeight="1">
      <c r="B11" s="47" t="s">
        <v>33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79"/>
      <c r="U11" s="79"/>
      <c r="V11" s="400"/>
      <c r="W11" s="40" t="s">
        <v>12</v>
      </c>
      <c r="X11" s="49"/>
      <c r="Y11" s="167"/>
      <c r="AG11" s="76"/>
      <c r="AH11" s="76"/>
      <c r="AI11" s="77"/>
      <c r="AJ11" s="3"/>
    </row>
    <row r="12" spans="2:36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01"/>
      <c r="W12" s="90">
        <f>W6*4+W10*4+W8*9</f>
        <v>857.1</v>
      </c>
      <c r="X12" s="53"/>
      <c r="Y12" s="171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1">
        <v>3</v>
      </c>
      <c r="C13" s="398"/>
      <c r="D13" s="32" t="str">
        <f>'115.3月素食'!F10</f>
        <v>糙米飯</v>
      </c>
      <c r="E13" s="32" t="s">
        <v>15</v>
      </c>
      <c r="F13" s="32"/>
      <c r="G13" s="32" t="str">
        <f>'115.3月素食'!F11</f>
        <v>古都素肉燥(豆)</v>
      </c>
      <c r="H13" s="32" t="s">
        <v>73</v>
      </c>
      <c r="I13" s="32"/>
      <c r="J13" s="32" t="str">
        <f>'115.3月素食'!F12</f>
        <v>川味豆腐(豆)</v>
      </c>
      <c r="K13" s="32" t="s">
        <v>17</v>
      </c>
      <c r="L13" s="32"/>
      <c r="M13" s="32" t="str">
        <f>'115.3月素食'!F13</f>
        <v>蒸蛋</v>
      </c>
      <c r="N13" s="32" t="s">
        <v>15</v>
      </c>
      <c r="O13" s="32"/>
      <c r="P13" s="32" t="str">
        <f>'115.3月素食'!F14</f>
        <v>季節蔬菜X2</v>
      </c>
      <c r="Q13" s="32" t="s">
        <v>54</v>
      </c>
      <c r="R13" s="32"/>
      <c r="S13" s="32" t="str">
        <f>'115.3月素食'!F15</f>
        <v>針菇湯</v>
      </c>
      <c r="T13" s="32" t="s">
        <v>17</v>
      </c>
      <c r="U13" s="32"/>
      <c r="V13" s="399"/>
      <c r="W13" s="33" t="s">
        <v>64</v>
      </c>
      <c r="X13" s="34" t="s">
        <v>18</v>
      </c>
      <c r="Y13" s="35">
        <v>6</v>
      </c>
      <c r="Z13" s="16"/>
      <c r="AA13" s="16"/>
      <c r="AB13" s="17"/>
      <c r="AC13" s="16" t="s">
        <v>19</v>
      </c>
      <c r="AD13" s="16" t="s">
        <v>20</v>
      </c>
      <c r="AE13" s="16" t="s">
        <v>21</v>
      </c>
      <c r="AF13" s="16" t="s">
        <v>22</v>
      </c>
      <c r="AG13" s="76"/>
    </row>
    <row r="14" spans="2:36" ht="27.9" customHeight="1">
      <c r="B14" s="37" t="s">
        <v>8</v>
      </c>
      <c r="C14" s="398"/>
      <c r="D14" s="2" t="s">
        <v>126</v>
      </c>
      <c r="E14" s="2"/>
      <c r="F14" s="2">
        <v>40</v>
      </c>
      <c r="G14" s="186" t="s">
        <v>179</v>
      </c>
      <c r="H14" s="193" t="s">
        <v>84</v>
      </c>
      <c r="I14" s="119">
        <v>70</v>
      </c>
      <c r="J14" s="2" t="s">
        <v>110</v>
      </c>
      <c r="K14" s="2" t="s">
        <v>84</v>
      </c>
      <c r="L14" s="2">
        <v>80</v>
      </c>
      <c r="M14" s="121" t="s">
        <v>300</v>
      </c>
      <c r="N14" s="141"/>
      <c r="O14" s="144">
        <v>55</v>
      </c>
      <c r="P14" s="2" t="s">
        <v>178</v>
      </c>
      <c r="Q14" s="2"/>
      <c r="R14" s="2">
        <v>120</v>
      </c>
      <c r="S14" s="2" t="s">
        <v>70</v>
      </c>
      <c r="T14" s="2"/>
      <c r="U14" s="2">
        <v>20</v>
      </c>
      <c r="V14" s="400"/>
      <c r="W14" s="91">
        <f>Y13*15+Y14*0+Y15*5+Y16*0+Y17*15+Y18*12+15</f>
        <v>112.5</v>
      </c>
      <c r="X14" s="38" t="s">
        <v>78</v>
      </c>
      <c r="Y14" s="39">
        <v>3.1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3</v>
      </c>
      <c r="C15" s="398"/>
      <c r="D15" s="2" t="s">
        <v>107</v>
      </c>
      <c r="E15" s="2"/>
      <c r="F15" s="2">
        <v>80</v>
      </c>
      <c r="G15" s="186" t="s">
        <v>109</v>
      </c>
      <c r="H15" s="191"/>
      <c r="I15" s="2">
        <v>2</v>
      </c>
      <c r="J15" s="186"/>
      <c r="K15" s="2"/>
      <c r="L15" s="2"/>
      <c r="M15" s="57"/>
      <c r="N15" s="142"/>
      <c r="O15" s="145"/>
      <c r="P15" s="2"/>
      <c r="Q15" s="2"/>
      <c r="R15" s="2"/>
      <c r="S15" s="2" t="s">
        <v>189</v>
      </c>
      <c r="T15" s="2"/>
      <c r="U15" s="2">
        <v>10</v>
      </c>
      <c r="V15" s="400"/>
      <c r="W15" s="40" t="s">
        <v>62</v>
      </c>
      <c r="X15" s="41" t="s">
        <v>24</v>
      </c>
      <c r="Y15" s="39">
        <v>1.5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6"/>
    </row>
    <row r="16" spans="2:36" ht="27.9" customHeight="1">
      <c r="B16" s="37" t="s">
        <v>10</v>
      </c>
      <c r="C16" s="398"/>
      <c r="D16" s="45"/>
      <c r="E16" s="45"/>
      <c r="F16" s="2"/>
      <c r="G16" s="57"/>
      <c r="H16" s="123"/>
      <c r="I16" s="119"/>
      <c r="J16" s="2"/>
      <c r="K16" s="2"/>
      <c r="L16" s="2"/>
      <c r="M16" s="57"/>
      <c r="N16" s="142"/>
      <c r="O16" s="145"/>
      <c r="P16" s="2"/>
      <c r="Q16" s="45"/>
      <c r="R16" s="2"/>
      <c r="S16" s="2" t="s">
        <v>109</v>
      </c>
      <c r="T16" s="45"/>
      <c r="U16" s="2">
        <v>1</v>
      </c>
      <c r="V16" s="400"/>
      <c r="W16" s="89">
        <f>Y13*0+Y14*5+Y15*0+Y16*5+Y17*0+Y18*8</f>
        <v>28</v>
      </c>
      <c r="X16" s="41" t="s">
        <v>27</v>
      </c>
      <c r="Y16" s="39">
        <v>2.5</v>
      </c>
      <c r="Z16" s="15"/>
      <c r="AA16" s="16" t="s">
        <v>28</v>
      </c>
      <c r="AB16" s="17">
        <v>1.6</v>
      </c>
      <c r="AC16" s="17">
        <f>AB16*1</f>
        <v>1.6</v>
      </c>
      <c r="AD16" s="17" t="s">
        <v>26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406" t="s">
        <v>35</v>
      </c>
      <c r="C17" s="398"/>
      <c r="D17" s="45"/>
      <c r="E17" s="45"/>
      <c r="F17" s="2"/>
      <c r="G17" s="2"/>
      <c r="H17" s="2"/>
      <c r="I17" s="2"/>
      <c r="J17" s="2"/>
      <c r="K17" s="2"/>
      <c r="L17" s="2"/>
      <c r="M17" s="57"/>
      <c r="N17" s="142"/>
      <c r="O17" s="145"/>
      <c r="P17" s="2"/>
      <c r="Q17" s="45"/>
      <c r="R17" s="2"/>
      <c r="S17" s="2" t="s">
        <v>143</v>
      </c>
      <c r="T17" s="45"/>
      <c r="U17" s="2">
        <v>1</v>
      </c>
      <c r="V17" s="400"/>
      <c r="W17" s="40" t="s">
        <v>42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6"/>
    </row>
    <row r="18" spans="2:33" ht="27.9" customHeight="1">
      <c r="B18" s="406"/>
      <c r="C18" s="398"/>
      <c r="D18" s="45"/>
      <c r="E18" s="45"/>
      <c r="F18" s="2"/>
      <c r="G18" s="2"/>
      <c r="H18" s="45"/>
      <c r="I18" s="2"/>
      <c r="J18" s="2"/>
      <c r="K18" s="45"/>
      <c r="L18" s="2"/>
      <c r="M18" s="57"/>
      <c r="N18" s="142"/>
      <c r="O18" s="119"/>
      <c r="P18" s="2"/>
      <c r="Q18" s="45"/>
      <c r="R18" s="2"/>
      <c r="S18" s="2"/>
      <c r="T18" s="45"/>
      <c r="U18" s="2"/>
      <c r="V18" s="400"/>
      <c r="W18" s="89">
        <f>Y13*2+Y14*7+Y15*1+Y16*0+Y17*0+Y18*8</f>
        <v>35.200000000000003</v>
      </c>
      <c r="X18" s="80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33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00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50"/>
      <c r="C20" s="51"/>
      <c r="D20" s="151"/>
      <c r="E20" s="151"/>
      <c r="F20" s="152"/>
      <c r="G20" s="152"/>
      <c r="H20" s="151"/>
      <c r="I20" s="152"/>
      <c r="J20" s="152"/>
      <c r="K20" s="151"/>
      <c r="L20" s="152"/>
      <c r="M20" s="152"/>
      <c r="N20" s="151"/>
      <c r="O20" s="152"/>
      <c r="P20" s="152"/>
      <c r="Q20" s="151"/>
      <c r="R20" s="152"/>
      <c r="S20" s="152"/>
      <c r="T20" s="151"/>
      <c r="U20" s="152"/>
      <c r="V20" s="409"/>
      <c r="W20" s="90">
        <f>W14*4+W18*4+W16*9</f>
        <v>842.8</v>
      </c>
      <c r="X20" s="153"/>
      <c r="Y20" s="1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>
        <v>3</v>
      </c>
      <c r="C21" s="398"/>
      <c r="D21" s="32" t="str">
        <f>'115.3月素食'!J10</f>
        <v>素炒飯</v>
      </c>
      <c r="E21" s="32" t="s">
        <v>17</v>
      </c>
      <c r="F21" s="32"/>
      <c r="G21" s="32" t="str">
        <f>'115.3月素食'!J11</f>
        <v>蜜汁五香豆乾(豆)</v>
      </c>
      <c r="H21" s="32" t="s">
        <v>17</v>
      </c>
      <c r="I21" s="32"/>
      <c r="J21" s="32" t="str">
        <f>'115.3月素食'!J12</f>
        <v>酸甜豆腐丁(加)</v>
      </c>
      <c r="K21" s="32" t="s">
        <v>17</v>
      </c>
      <c r="L21" s="32"/>
      <c r="M21" s="32" t="str">
        <f>'115.3月素食'!J13</f>
        <v>白菜滷</v>
      </c>
      <c r="N21" s="32" t="s">
        <v>17</v>
      </c>
      <c r="O21" s="32"/>
      <c r="P21" s="32" t="str">
        <f>'115.3月素食'!J14</f>
        <v>季節蔬菜X2</v>
      </c>
      <c r="Q21" s="32" t="s">
        <v>150</v>
      </c>
      <c r="R21" s="32"/>
      <c r="S21" s="32" t="str">
        <f>'115.3月素食'!J15</f>
        <v>玉米濃湯(芡)</v>
      </c>
      <c r="T21" s="32" t="s">
        <v>112</v>
      </c>
      <c r="U21" s="32"/>
      <c r="V21" s="399"/>
      <c r="W21" s="33" t="s">
        <v>92</v>
      </c>
      <c r="X21" s="34" t="s">
        <v>18</v>
      </c>
      <c r="Y21" s="35">
        <v>6.2</v>
      </c>
      <c r="Z21" s="16"/>
      <c r="AA21" s="16"/>
      <c r="AB21" s="17"/>
      <c r="AC21" s="16" t="s">
        <v>19</v>
      </c>
      <c r="AD21" s="16" t="s">
        <v>20</v>
      </c>
      <c r="AE21" s="16" t="s">
        <v>21</v>
      </c>
      <c r="AF21" s="16" t="s">
        <v>22</v>
      </c>
      <c r="AG21" s="76"/>
    </row>
    <row r="22" spans="2:33" s="57" customFormat="1" ht="27.75" customHeight="1">
      <c r="B22" s="37" t="s">
        <v>8</v>
      </c>
      <c r="C22" s="398"/>
      <c r="D22" s="2" t="s">
        <v>107</v>
      </c>
      <c r="E22" s="2"/>
      <c r="F22" s="2">
        <v>120</v>
      </c>
      <c r="G22" s="2" t="s">
        <v>215</v>
      </c>
      <c r="H22" s="2" t="s">
        <v>132</v>
      </c>
      <c r="I22" s="2">
        <v>70</v>
      </c>
      <c r="J22" s="2" t="s">
        <v>180</v>
      </c>
      <c r="K22" s="2" t="s">
        <v>138</v>
      </c>
      <c r="L22" s="2">
        <v>50</v>
      </c>
      <c r="M22" s="2" t="s">
        <v>216</v>
      </c>
      <c r="N22" s="2"/>
      <c r="O22" s="2">
        <v>70</v>
      </c>
      <c r="P22" s="2" t="s">
        <v>178</v>
      </c>
      <c r="Q22" s="2"/>
      <c r="R22" s="2">
        <v>120</v>
      </c>
      <c r="S22" s="2" t="s">
        <v>113</v>
      </c>
      <c r="T22" s="2"/>
      <c r="U22" s="2">
        <v>20</v>
      </c>
      <c r="V22" s="400"/>
      <c r="W22" s="91">
        <f>Y21*15+Y22*0+Y23*5+Y24*0+Y25*15+Y26*12+15</f>
        <v>118</v>
      </c>
      <c r="X22" s="38" t="s">
        <v>78</v>
      </c>
      <c r="Y22" s="39">
        <v>2.7</v>
      </c>
      <c r="Z22" s="55"/>
      <c r="AA22" s="56" t="s">
        <v>23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4</v>
      </c>
      <c r="C23" s="398"/>
      <c r="D23" s="2" t="s">
        <v>79</v>
      </c>
      <c r="E23" s="2"/>
      <c r="F23" s="2">
        <v>1</v>
      </c>
      <c r="G23" s="2"/>
      <c r="H23" s="2"/>
      <c r="I23" s="2"/>
      <c r="J23" s="2"/>
      <c r="K23" s="2"/>
      <c r="L23" s="2"/>
      <c r="M23" s="2" t="s">
        <v>189</v>
      </c>
      <c r="N23" s="2"/>
      <c r="O23" s="2">
        <v>10</v>
      </c>
      <c r="P23" s="2"/>
      <c r="Q23" s="2"/>
      <c r="R23" s="2"/>
      <c r="S23" s="216"/>
      <c r="T23" s="217"/>
      <c r="U23" s="2"/>
      <c r="V23" s="400"/>
      <c r="W23" s="40" t="s">
        <v>93</v>
      </c>
      <c r="X23" s="41" t="s">
        <v>24</v>
      </c>
      <c r="Y23" s="39">
        <v>2</v>
      </c>
      <c r="AA23" s="58" t="s">
        <v>25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26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398"/>
      <c r="D24" s="2" t="s">
        <v>190</v>
      </c>
      <c r="E24" s="2"/>
      <c r="F24" s="2">
        <v>1</v>
      </c>
      <c r="G24" s="2"/>
      <c r="H24" s="45"/>
      <c r="I24" s="2"/>
      <c r="J24" s="2"/>
      <c r="K24" s="2"/>
      <c r="L24" s="2"/>
      <c r="M24" s="2" t="s">
        <v>109</v>
      </c>
      <c r="N24" s="88"/>
      <c r="O24" s="2">
        <v>1</v>
      </c>
      <c r="P24" s="2"/>
      <c r="Q24" s="45"/>
      <c r="R24" s="2"/>
      <c r="S24" s="2"/>
      <c r="T24" s="86"/>
      <c r="U24" s="2"/>
      <c r="V24" s="400"/>
      <c r="W24" s="89">
        <f>Y21*0+Y22*5+Y23*0+Y24*5+Y25*0+Y26*8</f>
        <v>28.5</v>
      </c>
      <c r="X24" s="41" t="s">
        <v>27</v>
      </c>
      <c r="Y24" s="39">
        <v>3</v>
      </c>
      <c r="Z24" s="55"/>
      <c r="AA24" s="61" t="s">
        <v>28</v>
      </c>
      <c r="AB24" s="56">
        <v>1.6</v>
      </c>
      <c r="AC24" s="56">
        <f>AB24*1</f>
        <v>1.6</v>
      </c>
      <c r="AD24" s="56" t="s">
        <v>26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06" t="s">
        <v>36</v>
      </c>
      <c r="C25" s="398"/>
      <c r="D25" s="2"/>
      <c r="E25" s="2"/>
      <c r="F25" s="2"/>
      <c r="G25" s="2"/>
      <c r="H25" s="45"/>
      <c r="I25" s="2"/>
      <c r="J25" s="2"/>
      <c r="K25" s="45"/>
      <c r="L25" s="2"/>
      <c r="M25" s="2" t="s">
        <v>190</v>
      </c>
      <c r="N25" s="88"/>
      <c r="O25" s="2">
        <v>1</v>
      </c>
      <c r="P25" s="2"/>
      <c r="Q25" s="45"/>
      <c r="R25" s="2"/>
      <c r="S25" s="2"/>
      <c r="T25" s="86"/>
      <c r="U25" s="2"/>
      <c r="V25" s="400"/>
      <c r="W25" s="40" t="s">
        <v>87</v>
      </c>
      <c r="X25" s="41" t="s">
        <v>30</v>
      </c>
      <c r="Y25" s="39">
        <v>0</v>
      </c>
      <c r="AA25" s="61" t="s">
        <v>31</v>
      </c>
      <c r="AB25" s="56">
        <v>2.5</v>
      </c>
      <c r="AC25" s="56"/>
      <c r="AD25" s="56">
        <f>AB25*5</f>
        <v>12.5</v>
      </c>
      <c r="AE25" s="56" t="s">
        <v>26</v>
      </c>
      <c r="AF25" s="56">
        <f>AD25*9</f>
        <v>112.5</v>
      </c>
      <c r="AG25" s="76"/>
    </row>
    <row r="26" spans="2:33" s="57" customFormat="1" ht="27.9" customHeight="1">
      <c r="B26" s="406"/>
      <c r="C26" s="398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00"/>
      <c r="W26" s="89">
        <f>Y21*2+Y22*7+Y23*1+Y24*0+Y25*0+Y26*8</f>
        <v>33.300000000000004</v>
      </c>
      <c r="X26" s="80" t="s">
        <v>39</v>
      </c>
      <c r="Y26" s="46">
        <v>0</v>
      </c>
      <c r="Z26" s="55"/>
      <c r="AA26" s="61" t="s">
        <v>32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33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00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66"/>
      <c r="D28" s="88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01"/>
      <c r="W28" s="90">
        <f>W22*4+W26*4+W24*9</f>
        <v>861.7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131">
        <v>3</v>
      </c>
      <c r="C29" s="394"/>
      <c r="D29" s="110" t="str">
        <f>'115.3月素食'!N10</f>
        <v>地瓜飯</v>
      </c>
      <c r="E29" s="110" t="s">
        <v>46</v>
      </c>
      <c r="F29" s="110"/>
      <c r="G29" s="110" t="str">
        <f>'115.3月素食'!N11</f>
        <v>毛豆拌洋芋(豆)</v>
      </c>
      <c r="H29" s="110" t="s">
        <v>148</v>
      </c>
      <c r="I29" s="110"/>
      <c r="J29" s="110" t="str">
        <f>'115.3月素食'!N12</f>
        <v>海帶干絲(豆)</v>
      </c>
      <c r="K29" s="110" t="s">
        <v>17</v>
      </c>
      <c r="L29" s="110"/>
      <c r="M29" s="110" t="str">
        <f>'115.3月素食'!N13</f>
        <v>滷蛋X1</v>
      </c>
      <c r="N29" s="110" t="s">
        <v>73</v>
      </c>
      <c r="O29" s="110"/>
      <c r="P29" s="110" t="str">
        <f>'115.3月素食'!N14</f>
        <v>季節蔬菜X2</v>
      </c>
      <c r="Q29" s="32" t="s">
        <v>150</v>
      </c>
      <c r="R29" s="110"/>
      <c r="S29" s="110" t="str">
        <f>'115.3月素食'!N15</f>
        <v>榨菜黃豆芽湯(醃)/水果</v>
      </c>
      <c r="T29" s="110" t="s">
        <v>17</v>
      </c>
      <c r="U29" s="110"/>
      <c r="V29" s="395" t="s">
        <v>32</v>
      </c>
      <c r="W29" s="33" t="s">
        <v>85</v>
      </c>
      <c r="X29" s="34" t="s">
        <v>100</v>
      </c>
      <c r="Y29" s="35">
        <v>6.7</v>
      </c>
      <c r="Z29" s="16"/>
      <c r="AA29" s="16"/>
      <c r="AB29" s="17"/>
      <c r="AC29" s="16" t="s">
        <v>19</v>
      </c>
      <c r="AD29" s="16" t="s">
        <v>20</v>
      </c>
      <c r="AE29" s="16" t="s">
        <v>21</v>
      </c>
      <c r="AF29" s="16" t="s">
        <v>22</v>
      </c>
      <c r="AG29" s="76"/>
    </row>
    <row r="30" spans="2:33" ht="27.9" customHeight="1">
      <c r="B30" s="132" t="s">
        <v>170</v>
      </c>
      <c r="C30" s="394"/>
      <c r="D30" s="111" t="s">
        <v>49</v>
      </c>
      <c r="E30" s="111"/>
      <c r="F30" s="111">
        <v>50</v>
      </c>
      <c r="G30" s="2" t="s">
        <v>279</v>
      </c>
      <c r="H30" s="2" t="s">
        <v>84</v>
      </c>
      <c r="I30" s="2">
        <v>20</v>
      </c>
      <c r="J30" s="2" t="s">
        <v>280</v>
      </c>
      <c r="K30" s="2"/>
      <c r="L30" s="2">
        <v>50</v>
      </c>
      <c r="M30" s="2" t="s">
        <v>301</v>
      </c>
      <c r="N30" s="2"/>
      <c r="O30" s="2">
        <v>55</v>
      </c>
      <c r="P30" s="2" t="s">
        <v>178</v>
      </c>
      <c r="Q30" s="2"/>
      <c r="R30" s="2">
        <v>120</v>
      </c>
      <c r="S30" s="2" t="s">
        <v>281</v>
      </c>
      <c r="T30" s="2" t="s">
        <v>135</v>
      </c>
      <c r="U30" s="2">
        <v>15</v>
      </c>
      <c r="V30" s="396"/>
      <c r="W30" s="91">
        <f>Y29*15+Y30*0+Y31*5+Y32*0+Y33*15+Y34*12</f>
        <v>125.5</v>
      </c>
      <c r="X30" s="38" t="s">
        <v>101</v>
      </c>
      <c r="Y30" s="39">
        <v>2.9</v>
      </c>
      <c r="Z30" s="15"/>
      <c r="AA30" s="17" t="s">
        <v>23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132">
        <v>5</v>
      </c>
      <c r="C31" s="394"/>
      <c r="D31" s="111" t="s">
        <v>107</v>
      </c>
      <c r="E31" s="111"/>
      <c r="F31" s="111">
        <v>110</v>
      </c>
      <c r="G31" s="2" t="s">
        <v>172</v>
      </c>
      <c r="H31" s="2"/>
      <c r="I31" s="2">
        <v>30</v>
      </c>
      <c r="J31" s="186" t="s">
        <v>123</v>
      </c>
      <c r="K31" s="191" t="s">
        <v>84</v>
      </c>
      <c r="L31" s="2">
        <v>20</v>
      </c>
      <c r="M31" s="2"/>
      <c r="N31" s="2"/>
      <c r="O31" s="2"/>
      <c r="P31" s="2"/>
      <c r="Q31" s="2"/>
      <c r="R31" s="2"/>
      <c r="S31" s="2" t="s">
        <v>282</v>
      </c>
      <c r="T31" s="45"/>
      <c r="U31" s="2">
        <v>15</v>
      </c>
      <c r="V31" s="396"/>
      <c r="W31" s="40" t="s">
        <v>86</v>
      </c>
      <c r="X31" s="41" t="s">
        <v>102</v>
      </c>
      <c r="Y31" s="39">
        <v>2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  <c r="AG31" s="76"/>
    </row>
    <row r="32" spans="2:33" ht="27.9" customHeight="1">
      <c r="B32" s="132" t="s">
        <v>10</v>
      </c>
      <c r="C32" s="394"/>
      <c r="D32" s="111"/>
      <c r="E32" s="111"/>
      <c r="F32" s="111"/>
      <c r="G32" s="2" t="s">
        <v>79</v>
      </c>
      <c r="H32" s="45"/>
      <c r="I32" s="2">
        <v>1</v>
      </c>
      <c r="J32" s="2" t="s">
        <v>109</v>
      </c>
      <c r="K32" s="2"/>
      <c r="L32" s="2">
        <v>1</v>
      </c>
      <c r="M32" s="2"/>
      <c r="N32" s="86"/>
      <c r="O32" s="2"/>
      <c r="P32" s="2"/>
      <c r="Q32" s="45"/>
      <c r="R32" s="2"/>
      <c r="S32" s="2" t="s">
        <v>108</v>
      </c>
      <c r="T32" s="45"/>
      <c r="U32" s="2">
        <v>1</v>
      </c>
      <c r="V32" s="396"/>
      <c r="W32" s="89">
        <f>Y29*0+Y30*5+Y31*0+Y32*5+Y33*0+Y34*8</f>
        <v>27</v>
      </c>
      <c r="X32" s="41" t="s">
        <v>103</v>
      </c>
      <c r="Y32" s="39">
        <v>2.5</v>
      </c>
      <c r="Z32" s="15"/>
      <c r="AA32" s="16" t="s">
        <v>28</v>
      </c>
      <c r="AB32" s="17">
        <v>1.7</v>
      </c>
      <c r="AC32" s="17">
        <f>AB32*1</f>
        <v>1.7</v>
      </c>
      <c r="AD32" s="17" t="s">
        <v>26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08" t="s">
        <v>37</v>
      </c>
      <c r="C33" s="394"/>
      <c r="D33" s="111"/>
      <c r="E33" s="111"/>
      <c r="F33" s="111"/>
      <c r="G33" s="2"/>
      <c r="H33" s="45"/>
      <c r="I33" s="2"/>
      <c r="J33" s="186"/>
      <c r="K33" s="191"/>
      <c r="L33" s="2"/>
      <c r="M33" s="2"/>
      <c r="N33" s="45"/>
      <c r="O33" s="2"/>
      <c r="P33" s="2"/>
      <c r="Q33" s="45"/>
      <c r="R33" s="2"/>
      <c r="S33" s="2"/>
      <c r="T33" s="88"/>
      <c r="U33" s="2"/>
      <c r="V33" s="396"/>
      <c r="W33" s="40" t="s">
        <v>61</v>
      </c>
      <c r="X33" s="41" t="s">
        <v>104</v>
      </c>
      <c r="Y33" s="39">
        <v>1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6"/>
    </row>
    <row r="34" spans="2:33" ht="27.9" customHeight="1">
      <c r="B34" s="408"/>
      <c r="C34" s="394"/>
      <c r="D34" s="112"/>
      <c r="E34" s="112"/>
      <c r="F34" s="111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96"/>
      <c r="W34" s="89">
        <f>Y29*2+Y30*7+Y31*1+Y32*0+Y33*0+Y34*8</f>
        <v>35.700000000000003</v>
      </c>
      <c r="X34" s="80" t="s">
        <v>105</v>
      </c>
      <c r="Y34" s="46">
        <v>0</v>
      </c>
      <c r="Z34" s="140"/>
      <c r="AA34" s="16" t="s">
        <v>32</v>
      </c>
      <c r="AB34" s="17">
        <v>1</v>
      </c>
      <c r="AE34" s="16">
        <f>AB34*15</f>
        <v>15</v>
      </c>
      <c r="AG34" s="91"/>
    </row>
    <row r="35" spans="2:33" ht="27.9" customHeight="1">
      <c r="B35" s="113" t="s">
        <v>45</v>
      </c>
      <c r="C35" s="115"/>
      <c r="D35" s="112"/>
      <c r="E35" s="112"/>
      <c r="F35" s="111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96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14"/>
      <c r="C36" s="116"/>
      <c r="D36" s="147"/>
      <c r="E36" s="147"/>
      <c r="F36" s="148"/>
      <c r="G36" s="148"/>
      <c r="H36" s="147"/>
      <c r="I36" s="148"/>
      <c r="J36" s="148"/>
      <c r="K36" s="147"/>
      <c r="L36" s="148"/>
      <c r="M36" s="148"/>
      <c r="N36" s="147"/>
      <c r="O36" s="148"/>
      <c r="P36" s="148"/>
      <c r="Q36" s="147"/>
      <c r="R36" s="148"/>
      <c r="S36" s="148"/>
      <c r="T36" s="147"/>
      <c r="U36" s="148"/>
      <c r="V36" s="397"/>
      <c r="W36" s="90">
        <f>W30*4+W34*4+W32*9</f>
        <v>887.8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131">
        <v>3</v>
      </c>
      <c r="C37" s="394"/>
      <c r="D37" s="146" t="str">
        <f>'115.3月素食'!R10</f>
        <v>香Q米飯</v>
      </c>
      <c r="E37" s="146" t="s">
        <v>15</v>
      </c>
      <c r="F37" s="146"/>
      <c r="G37" s="146" t="str">
        <f>'115.3月素食'!R11</f>
        <v>八寶辣醬(豆)(醃)</v>
      </c>
      <c r="H37" s="146" t="s">
        <v>149</v>
      </c>
      <c r="I37" s="146"/>
      <c r="J37" s="146" t="str">
        <f>'115.3月素食'!R12</f>
        <v>黑豆干菇菇(豆)</v>
      </c>
      <c r="K37" s="146" t="s">
        <v>17</v>
      </c>
      <c r="L37" s="146"/>
      <c r="M37" s="146" t="str">
        <f>'115.3月素食'!R13</f>
        <v>白花椰香菇</v>
      </c>
      <c r="N37" s="146" t="s">
        <v>47</v>
      </c>
      <c r="O37" s="146"/>
      <c r="P37" s="146" t="str">
        <f>'115.3月素食'!R14</f>
        <v>季節蔬菜X2</v>
      </c>
      <c r="Q37" s="32" t="s">
        <v>150</v>
      </c>
      <c r="R37" s="146"/>
      <c r="S37" s="146" t="str">
        <f>'115.3月素食'!R15</f>
        <v>青菜湯</v>
      </c>
      <c r="T37" s="146" t="s">
        <v>17</v>
      </c>
      <c r="U37" s="146"/>
      <c r="V37" s="395"/>
      <c r="W37" s="33" t="s">
        <v>96</v>
      </c>
      <c r="X37" s="34" t="s">
        <v>18</v>
      </c>
      <c r="Y37" s="35">
        <v>6</v>
      </c>
      <c r="Z37" s="16"/>
      <c r="AA37" s="16"/>
      <c r="AB37" s="17"/>
      <c r="AC37" s="16" t="s">
        <v>19</v>
      </c>
      <c r="AD37" s="16" t="s">
        <v>20</v>
      </c>
      <c r="AE37" s="16" t="s">
        <v>21</v>
      </c>
      <c r="AF37" s="16" t="s">
        <v>22</v>
      </c>
      <c r="AG37" s="76"/>
    </row>
    <row r="38" spans="2:33" ht="27.9" customHeight="1">
      <c r="B38" s="132" t="s">
        <v>8</v>
      </c>
      <c r="C38" s="394"/>
      <c r="D38" s="111" t="s">
        <v>107</v>
      </c>
      <c r="E38" s="111"/>
      <c r="F38" s="111">
        <v>120</v>
      </c>
      <c r="G38" s="192" t="s">
        <v>192</v>
      </c>
      <c r="H38" s="193" t="s">
        <v>136</v>
      </c>
      <c r="I38" s="2">
        <v>70</v>
      </c>
      <c r="J38" s="2" t="s">
        <v>284</v>
      </c>
      <c r="K38" s="2" t="s">
        <v>124</v>
      </c>
      <c r="L38" s="2">
        <v>50</v>
      </c>
      <c r="M38" s="2" t="s">
        <v>285</v>
      </c>
      <c r="N38" s="2"/>
      <c r="O38" s="2">
        <v>60</v>
      </c>
      <c r="P38" s="2" t="s">
        <v>178</v>
      </c>
      <c r="Q38" s="2"/>
      <c r="R38" s="2">
        <v>120</v>
      </c>
      <c r="S38" s="2" t="s">
        <v>114</v>
      </c>
      <c r="T38" s="2"/>
      <c r="U38" s="2">
        <v>30</v>
      </c>
      <c r="V38" s="396"/>
      <c r="W38" s="91">
        <f>Y37*15+Y38*0+Y39*5+Y40*0+Y41*15+Y42*12+15</f>
        <v>116.5</v>
      </c>
      <c r="X38" s="38" t="s">
        <v>78</v>
      </c>
      <c r="Y38" s="39">
        <v>2.6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132">
        <v>6</v>
      </c>
      <c r="C39" s="394"/>
      <c r="D39" s="111"/>
      <c r="E39" s="111"/>
      <c r="F39" s="111"/>
      <c r="G39" s="2" t="s">
        <v>109</v>
      </c>
      <c r="H39" s="45"/>
      <c r="I39" s="2">
        <v>5</v>
      </c>
      <c r="J39" s="2" t="s">
        <v>189</v>
      </c>
      <c r="K39" s="86"/>
      <c r="L39" s="2">
        <v>20</v>
      </c>
      <c r="M39" s="2" t="s">
        <v>109</v>
      </c>
      <c r="N39" s="86"/>
      <c r="O39" s="2">
        <v>1</v>
      </c>
      <c r="P39" s="2"/>
      <c r="Q39" s="2"/>
      <c r="R39" s="2"/>
      <c r="S39" s="2" t="s">
        <v>109</v>
      </c>
      <c r="T39" s="2"/>
      <c r="U39" s="2">
        <v>1</v>
      </c>
      <c r="V39" s="396"/>
      <c r="W39" s="40" t="s">
        <v>97</v>
      </c>
      <c r="X39" s="41" t="s">
        <v>24</v>
      </c>
      <c r="Y39" s="39">
        <v>2.2999999999999998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6"/>
    </row>
    <row r="40" spans="2:33" ht="27.9" customHeight="1">
      <c r="B40" s="132" t="s">
        <v>10</v>
      </c>
      <c r="C40" s="394"/>
      <c r="D40" s="189"/>
      <c r="E40" s="190"/>
      <c r="F40" s="111"/>
      <c r="G40" s="2" t="s">
        <v>196</v>
      </c>
      <c r="H40" s="88" t="s">
        <v>135</v>
      </c>
      <c r="I40" s="2">
        <v>20</v>
      </c>
      <c r="J40" s="2"/>
      <c r="K40" s="86"/>
      <c r="L40" s="2"/>
      <c r="M40" s="2" t="s">
        <v>190</v>
      </c>
      <c r="N40" s="86"/>
      <c r="O40" s="2">
        <v>2</v>
      </c>
      <c r="P40" s="2"/>
      <c r="Q40" s="45"/>
      <c r="R40" s="2"/>
      <c r="S40" s="2" t="s">
        <v>143</v>
      </c>
      <c r="T40" s="45"/>
      <c r="U40" s="2">
        <v>1</v>
      </c>
      <c r="V40" s="396"/>
      <c r="W40" s="89">
        <f>Y37*0+Y38*5+Y39*0+Y40*5+Y41*0+Y42*8</f>
        <v>25.5</v>
      </c>
      <c r="X40" s="41" t="s">
        <v>27</v>
      </c>
      <c r="Y40" s="39">
        <v>2.5</v>
      </c>
      <c r="Z40" s="15"/>
      <c r="AA40" s="16" t="s">
        <v>28</v>
      </c>
      <c r="AB40" s="17">
        <v>1.5</v>
      </c>
      <c r="AC40" s="17">
        <f>AB40*1</f>
        <v>1.5</v>
      </c>
      <c r="AD40" s="17" t="s">
        <v>26</v>
      </c>
      <c r="AE40" s="17">
        <f>AB40*5</f>
        <v>7.5</v>
      </c>
      <c r="AF40" s="17">
        <f>AC40*4+AE40*4</f>
        <v>36</v>
      </c>
      <c r="AG40" s="91"/>
    </row>
    <row r="41" spans="2:33" ht="27.9" customHeight="1">
      <c r="B41" s="408" t="s">
        <v>48</v>
      </c>
      <c r="C41" s="394"/>
      <c r="D41" s="111"/>
      <c r="E41" s="111"/>
      <c r="F41" s="111"/>
      <c r="G41" s="2" t="s">
        <v>113</v>
      </c>
      <c r="H41" s="88"/>
      <c r="I41" s="2">
        <v>5</v>
      </c>
      <c r="J41" s="2"/>
      <c r="K41" s="45"/>
      <c r="L41" s="2"/>
      <c r="M41" s="2"/>
      <c r="N41" s="45"/>
      <c r="O41" s="2"/>
      <c r="P41" s="2"/>
      <c r="Q41" s="45"/>
      <c r="R41" s="2"/>
      <c r="S41" s="2"/>
      <c r="T41" s="88"/>
      <c r="U41" s="2"/>
      <c r="V41" s="396"/>
      <c r="W41" s="40" t="s">
        <v>98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6"/>
    </row>
    <row r="42" spans="2:33" ht="27.9" customHeight="1">
      <c r="B42" s="408"/>
      <c r="C42" s="394"/>
      <c r="D42" s="112"/>
      <c r="E42" s="112"/>
      <c r="F42" s="111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96"/>
      <c r="W42" s="89">
        <f>Y37*2+Y38*7+Y39*1+Y40*0+Y41*0+Y42*8</f>
        <v>32.5</v>
      </c>
      <c r="X42" s="80" t="s">
        <v>39</v>
      </c>
      <c r="Y42" s="46">
        <v>0</v>
      </c>
      <c r="Z42" s="15"/>
      <c r="AA42" s="16" t="s">
        <v>32</v>
      </c>
      <c r="AE42" s="16">
        <f>AB42*15</f>
        <v>0</v>
      </c>
      <c r="AG42" s="91"/>
    </row>
    <row r="43" spans="2:33" ht="27.9" customHeight="1">
      <c r="B43" s="113" t="s">
        <v>45</v>
      </c>
      <c r="C43" s="115"/>
      <c r="D43" s="112"/>
      <c r="E43" s="112"/>
      <c r="F43" s="111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96"/>
      <c r="W43" s="40" t="s">
        <v>12</v>
      </c>
      <c r="X43" s="49"/>
      <c r="Y43" s="39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76"/>
    </row>
    <row r="44" spans="2:33" ht="27.9" customHeight="1" thickBot="1">
      <c r="B44" s="133"/>
      <c r="C44" s="116"/>
      <c r="D44" s="117"/>
      <c r="E44" s="117"/>
      <c r="F44" s="118"/>
      <c r="G44" s="118"/>
      <c r="H44" s="117"/>
      <c r="I44" s="118"/>
      <c r="J44" s="118"/>
      <c r="K44" s="117"/>
      <c r="L44" s="118"/>
      <c r="M44" s="118"/>
      <c r="N44" s="117"/>
      <c r="O44" s="118"/>
      <c r="P44" s="118"/>
      <c r="Q44" s="117"/>
      <c r="R44" s="118"/>
      <c r="S44" s="118"/>
      <c r="T44" s="117"/>
      <c r="U44" s="118"/>
      <c r="V44" s="397"/>
      <c r="W44" s="90">
        <f>W38*4+W42*4+W40*9</f>
        <v>825.5</v>
      </c>
      <c r="X44" s="53"/>
      <c r="Y44" s="54"/>
      <c r="Z44" s="15"/>
      <c r="AC44" s="52">
        <f>AC43*4/AF43</f>
        <v>0.16344561016013251</v>
      </c>
      <c r="AD44" s="52">
        <f>AD43*9/AF43</f>
        <v>0.29817780231916069</v>
      </c>
      <c r="AE44" s="52">
        <f>AE43*4/AF43</f>
        <v>0.53837658752070683</v>
      </c>
      <c r="AG44" s="93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74"/>
      <c r="AB45" s="56"/>
    </row>
    <row r="46" spans="2:33">
      <c r="B46" s="56"/>
      <c r="C46" s="61"/>
      <c r="D46" s="392"/>
      <c r="E46" s="392"/>
      <c r="F46" s="393"/>
      <c r="G46" s="393"/>
      <c r="H46" s="75"/>
      <c r="K46" s="75"/>
      <c r="N46" s="75"/>
      <c r="Q46" s="75"/>
      <c r="T46" s="75"/>
    </row>
  </sheetData>
  <mergeCells count="20">
    <mergeCell ref="B41:B42"/>
    <mergeCell ref="C13:C18"/>
    <mergeCell ref="V13:V20"/>
    <mergeCell ref="B17:B18"/>
    <mergeCell ref="B25:B26"/>
    <mergeCell ref="B33:B34"/>
    <mergeCell ref="B1:Y1"/>
    <mergeCell ref="B2:G2"/>
    <mergeCell ref="C5:C10"/>
    <mergeCell ref="V5:V12"/>
    <mergeCell ref="B9:B10"/>
    <mergeCell ref="F3:L3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46"/>
  <sheetViews>
    <sheetView topLeftCell="A17" zoomScale="75" zoomScaleNormal="75" workbookViewId="0">
      <selection activeCell="T33" sqref="T33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403" t="s">
        <v>312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"/>
      <c r="AB1" s="6"/>
    </row>
    <row r="2" spans="2:34" s="5" customFormat="1" ht="9.75" customHeight="1">
      <c r="B2" s="404"/>
      <c r="C2" s="405"/>
      <c r="D2" s="405"/>
      <c r="E2" s="405"/>
      <c r="F2" s="405"/>
      <c r="G2" s="40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25.2" thickBot="1">
      <c r="B3" s="81" t="s">
        <v>40</v>
      </c>
      <c r="C3" s="10"/>
      <c r="D3" s="11"/>
      <c r="E3" s="11"/>
      <c r="F3" s="407"/>
      <c r="G3" s="407"/>
      <c r="H3" s="407"/>
      <c r="I3" s="407"/>
      <c r="J3" s="407"/>
      <c r="K3" s="407"/>
      <c r="L3" s="40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2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4" t="s">
        <v>43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44.4">
      <c r="B5" s="31">
        <v>3</v>
      </c>
      <c r="C5" s="398"/>
      <c r="D5" s="32" t="str">
        <f>'115.3月素食'!B10</f>
        <v>香Q米飯/慶生蛋糕</v>
      </c>
      <c r="E5" s="32" t="s">
        <v>15</v>
      </c>
      <c r="F5" s="1" t="s">
        <v>16</v>
      </c>
      <c r="G5" s="94" t="str">
        <f>'115.3月素食'!B20</f>
        <v>沙茶乾片(豆)</v>
      </c>
      <c r="H5" s="32" t="s">
        <v>17</v>
      </c>
      <c r="I5" s="1" t="s">
        <v>16</v>
      </c>
      <c r="J5" s="32" t="str">
        <f>'115.3月素食'!B21</f>
        <v>滷豆輪(加)</v>
      </c>
      <c r="K5" s="32" t="s">
        <v>17</v>
      </c>
      <c r="L5" s="1" t="s">
        <v>16</v>
      </c>
      <c r="M5" s="32" t="str">
        <f>'115.3月素食'!B22</f>
        <v>蒸蛋</v>
      </c>
      <c r="N5" s="32" t="s">
        <v>15</v>
      </c>
      <c r="O5" s="1" t="s">
        <v>16</v>
      </c>
      <c r="P5" s="32" t="str">
        <f>'115.3月素食'!B23</f>
        <v>季節蔬菜X2</v>
      </c>
      <c r="Q5" s="32" t="s">
        <v>150</v>
      </c>
      <c r="R5" s="1" t="s">
        <v>16</v>
      </c>
      <c r="S5" s="32" t="str">
        <f>'115.3月素食'!B24</f>
        <v>結頭菜湯</v>
      </c>
      <c r="T5" s="32" t="s">
        <v>52</v>
      </c>
      <c r="U5" s="1" t="s">
        <v>16</v>
      </c>
      <c r="V5" s="399"/>
      <c r="W5" s="33" t="s">
        <v>85</v>
      </c>
      <c r="X5" s="34" t="s">
        <v>18</v>
      </c>
      <c r="Y5" s="35">
        <v>6</v>
      </c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 t="s">
        <v>8</v>
      </c>
      <c r="C6" s="398"/>
      <c r="D6" s="2" t="s">
        <v>107</v>
      </c>
      <c r="E6" s="2"/>
      <c r="F6" s="2">
        <v>120</v>
      </c>
      <c r="G6" s="2" t="s">
        <v>174</v>
      </c>
      <c r="H6" s="2" t="s">
        <v>84</v>
      </c>
      <c r="I6" s="2">
        <v>60</v>
      </c>
      <c r="J6" s="2" t="s">
        <v>286</v>
      </c>
      <c r="K6" s="2" t="s">
        <v>138</v>
      </c>
      <c r="L6" s="2">
        <v>20</v>
      </c>
      <c r="M6" s="2" t="s">
        <v>300</v>
      </c>
      <c r="N6" s="2"/>
      <c r="O6" s="2">
        <v>55</v>
      </c>
      <c r="P6" s="2" t="s">
        <v>178</v>
      </c>
      <c r="Q6" s="2"/>
      <c r="R6" s="2">
        <v>120</v>
      </c>
      <c r="S6" s="2" t="s">
        <v>288</v>
      </c>
      <c r="T6" s="2"/>
      <c r="U6" s="2">
        <v>30</v>
      </c>
      <c r="V6" s="400"/>
      <c r="W6" s="91">
        <f>Y5*15+Y6*0+Y7*5+Y8*0+Y9*15+Y10*12+15</f>
        <v>115</v>
      </c>
      <c r="X6" s="38" t="s">
        <v>78</v>
      </c>
      <c r="Y6" s="39">
        <v>3</v>
      </c>
      <c r="Z6" s="15"/>
      <c r="AA6" s="17"/>
      <c r="AC6" s="17"/>
      <c r="AD6" s="17"/>
      <c r="AE6" s="17"/>
      <c r="AF6" s="17"/>
      <c r="AG6" s="78"/>
    </row>
    <row r="7" spans="2:34" ht="27.9" customHeight="1">
      <c r="B7" s="37">
        <v>9</v>
      </c>
      <c r="C7" s="398"/>
      <c r="D7" s="2"/>
      <c r="E7" s="2"/>
      <c r="F7" s="2"/>
      <c r="G7" s="2" t="s">
        <v>109</v>
      </c>
      <c r="H7" s="2"/>
      <c r="I7" s="2">
        <v>3</v>
      </c>
      <c r="J7" s="2" t="s">
        <v>287</v>
      </c>
      <c r="K7" s="2"/>
      <c r="L7" s="2">
        <v>50</v>
      </c>
      <c r="M7" s="2"/>
      <c r="N7" s="45"/>
      <c r="O7" s="2"/>
      <c r="P7" s="2"/>
      <c r="Q7" s="2"/>
      <c r="R7" s="2"/>
      <c r="S7" s="2"/>
      <c r="T7" s="2"/>
      <c r="U7" s="2"/>
      <c r="V7" s="400"/>
      <c r="W7" s="40" t="s">
        <v>86</v>
      </c>
      <c r="X7" s="41" t="s">
        <v>24</v>
      </c>
      <c r="Y7" s="39">
        <v>2</v>
      </c>
      <c r="AA7" s="42"/>
      <c r="AC7" s="43"/>
      <c r="AD7" s="17"/>
      <c r="AE7" s="17"/>
      <c r="AF7" s="44"/>
      <c r="AG7" s="78"/>
    </row>
    <row r="8" spans="2:34" ht="27.9" customHeight="1">
      <c r="B8" s="37" t="s">
        <v>10</v>
      </c>
      <c r="C8" s="398"/>
      <c r="D8" s="2"/>
      <c r="E8" s="2"/>
      <c r="F8" s="2"/>
      <c r="G8" s="2"/>
      <c r="H8" s="45"/>
      <c r="I8" s="2"/>
      <c r="J8" s="2"/>
      <c r="K8" s="2"/>
      <c r="L8" s="2"/>
      <c r="M8" s="2"/>
      <c r="N8" s="45"/>
      <c r="O8" s="2"/>
      <c r="P8" s="2"/>
      <c r="Q8" s="45"/>
      <c r="R8" s="2"/>
      <c r="S8" s="2"/>
      <c r="T8" s="2"/>
      <c r="U8" s="2"/>
      <c r="V8" s="400"/>
      <c r="W8" s="89">
        <f>Y5*0+Y6*5+Y7*0+Y8*5+Y9*0+Y10*8</f>
        <v>27.5</v>
      </c>
      <c r="X8" s="41" t="s">
        <v>27</v>
      </c>
      <c r="Y8" s="39">
        <v>2.5</v>
      </c>
      <c r="Z8" s="15"/>
      <c r="AC8" s="17"/>
      <c r="AD8" s="17"/>
      <c r="AE8" s="17"/>
      <c r="AF8" s="17"/>
      <c r="AG8" s="78"/>
      <c r="AH8"/>
    </row>
    <row r="9" spans="2:34" ht="27.9" customHeight="1">
      <c r="B9" s="406" t="s">
        <v>34</v>
      </c>
      <c r="C9" s="398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2"/>
      <c r="U9" s="2"/>
      <c r="V9" s="400"/>
      <c r="W9" s="40" t="s">
        <v>88</v>
      </c>
      <c r="X9" s="41" t="s">
        <v>30</v>
      </c>
      <c r="Y9" s="39">
        <v>0</v>
      </c>
      <c r="AC9" s="17"/>
      <c r="AD9" s="17"/>
      <c r="AE9" s="17"/>
      <c r="AF9" s="17"/>
      <c r="AG9" s="76"/>
      <c r="AH9"/>
    </row>
    <row r="10" spans="2:34" ht="27.9" customHeight="1">
      <c r="B10" s="406"/>
      <c r="C10" s="398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400"/>
      <c r="W10" s="89">
        <f>Y5*2+Y6*7+Y7*1+Y8*0+Y9*0+Y10*8</f>
        <v>35</v>
      </c>
      <c r="X10" s="80" t="s">
        <v>39</v>
      </c>
      <c r="Y10" s="46">
        <v>0</v>
      </c>
      <c r="Z10" s="15"/>
      <c r="AG10" s="91"/>
    </row>
    <row r="11" spans="2:34" ht="27.9" customHeight="1">
      <c r="B11" s="47" t="s">
        <v>33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00"/>
      <c r="W11" s="40" t="s">
        <v>12</v>
      </c>
      <c r="X11" s="49"/>
      <c r="Y11" s="39"/>
      <c r="AG11" s="76"/>
    </row>
    <row r="12" spans="2:34" ht="27.9" customHeight="1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01"/>
      <c r="W12" s="90">
        <f>W6*4+W10*4+W8*9</f>
        <v>847.5</v>
      </c>
      <c r="X12" s="53"/>
      <c r="Y12" s="54"/>
      <c r="Z12" s="15"/>
      <c r="AC12" s="52"/>
      <c r="AD12" s="52"/>
      <c r="AE12" s="52"/>
      <c r="AG12" s="93"/>
    </row>
    <row r="13" spans="2:34" s="36" customFormat="1" ht="27.9" customHeight="1">
      <c r="B13" s="31">
        <v>3</v>
      </c>
      <c r="C13" s="398"/>
      <c r="D13" s="32" t="str">
        <f>'115.3月素食'!F19</f>
        <v>五穀飯</v>
      </c>
      <c r="E13" s="32" t="s">
        <v>53</v>
      </c>
      <c r="F13" s="32"/>
      <c r="G13" s="32" t="str">
        <f>'115.3月素食'!F20</f>
        <v>滷豆包(加)</v>
      </c>
      <c r="H13" s="32" t="s">
        <v>73</v>
      </c>
      <c r="I13" s="32"/>
      <c r="J13" s="32" t="str">
        <f>'115.3月素食'!F21</f>
        <v>塔香海茸</v>
      </c>
      <c r="K13" s="32" t="s">
        <v>17</v>
      </c>
      <c r="L13" s="32"/>
      <c r="M13" s="32" t="str">
        <f>'115.3月素食'!F22</f>
        <v>黑胡椒毛豆莢(豆)</v>
      </c>
      <c r="N13" s="32" t="s">
        <v>17</v>
      </c>
      <c r="O13" s="32"/>
      <c r="P13" s="32" t="str">
        <f>'115.3月素食'!F23</f>
        <v>季節蔬菜X2</v>
      </c>
      <c r="Q13" s="32" t="s">
        <v>150</v>
      </c>
      <c r="R13" s="32"/>
      <c r="S13" s="32" t="str">
        <f>'115.3月素食'!F24</f>
        <v>紫菜薑絲湯</v>
      </c>
      <c r="T13" s="32" t="s">
        <v>17</v>
      </c>
      <c r="U13" s="32"/>
      <c r="V13" s="399"/>
      <c r="W13" s="33" t="s">
        <v>89</v>
      </c>
      <c r="X13" s="34" t="s">
        <v>18</v>
      </c>
      <c r="Y13" s="35">
        <v>6</v>
      </c>
      <c r="Z13" s="16"/>
      <c r="AA13" s="16"/>
      <c r="AB13" s="17"/>
      <c r="AC13" s="16" t="s">
        <v>19</v>
      </c>
      <c r="AD13" s="16" t="s">
        <v>20</v>
      </c>
      <c r="AE13" s="16" t="s">
        <v>21</v>
      </c>
      <c r="AF13" s="16" t="s">
        <v>22</v>
      </c>
      <c r="AG13" s="76"/>
    </row>
    <row r="14" spans="2:34" ht="27.9" customHeight="1">
      <c r="B14" s="37" t="s">
        <v>8</v>
      </c>
      <c r="C14" s="398"/>
      <c r="D14" s="2" t="s">
        <v>289</v>
      </c>
      <c r="E14" s="2"/>
      <c r="F14" s="2">
        <v>40</v>
      </c>
      <c r="G14" s="186" t="s">
        <v>139</v>
      </c>
      <c r="H14" s="2" t="s">
        <v>138</v>
      </c>
      <c r="I14" s="2">
        <v>50</v>
      </c>
      <c r="J14" s="2" t="s">
        <v>181</v>
      </c>
      <c r="K14" s="2"/>
      <c r="L14" s="2">
        <v>70</v>
      </c>
      <c r="M14" s="2" t="s">
        <v>217</v>
      </c>
      <c r="N14" s="2" t="s">
        <v>145</v>
      </c>
      <c r="O14" s="2">
        <v>40</v>
      </c>
      <c r="P14" s="2" t="s">
        <v>178</v>
      </c>
      <c r="Q14" s="2"/>
      <c r="R14" s="2">
        <v>120</v>
      </c>
      <c r="S14" s="69" t="s">
        <v>76</v>
      </c>
      <c r="T14" s="2"/>
      <c r="U14" s="2">
        <v>1</v>
      </c>
      <c r="V14" s="400"/>
      <c r="W14" s="91">
        <f>Y13*15+Y14*0+Y15*5+Y16*0+Y17*15+Y18*12+15</f>
        <v>115.5</v>
      </c>
      <c r="X14" s="38" t="s">
        <v>78</v>
      </c>
      <c r="Y14" s="39">
        <v>2.5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4" ht="27.9" customHeight="1">
      <c r="B15" s="37">
        <v>10</v>
      </c>
      <c r="C15" s="398"/>
      <c r="D15" s="2" t="s">
        <v>107</v>
      </c>
      <c r="E15" s="2"/>
      <c r="F15" s="2">
        <v>80</v>
      </c>
      <c r="G15" s="186"/>
      <c r="H15" s="191"/>
      <c r="I15" s="2"/>
      <c r="J15" s="2" t="s">
        <v>134</v>
      </c>
      <c r="K15" s="2"/>
      <c r="L15" s="2">
        <v>1</v>
      </c>
      <c r="M15" s="186" t="s">
        <v>71</v>
      </c>
      <c r="N15" s="191"/>
      <c r="O15" s="2">
        <v>20</v>
      </c>
      <c r="P15" s="2"/>
      <c r="Q15" s="2"/>
      <c r="R15" s="2"/>
      <c r="S15" s="2" t="s">
        <v>108</v>
      </c>
      <c r="T15" s="2"/>
      <c r="U15" s="2">
        <v>1</v>
      </c>
      <c r="V15" s="400"/>
      <c r="W15" s="40" t="s">
        <v>90</v>
      </c>
      <c r="X15" s="41" t="s">
        <v>24</v>
      </c>
      <c r="Y15" s="39">
        <v>2.1</v>
      </c>
      <c r="AA15" s="42" t="s">
        <v>25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26</v>
      </c>
      <c r="AF15" s="44">
        <f>AC15*4+AD15*9</f>
        <v>153.30000000000001</v>
      </c>
      <c r="AG15" s="76"/>
    </row>
    <row r="16" spans="2:34" ht="27.9" customHeight="1">
      <c r="B16" s="37" t="s">
        <v>10</v>
      </c>
      <c r="C16" s="398"/>
      <c r="D16" s="45"/>
      <c r="E16" s="45"/>
      <c r="G16" s="2"/>
      <c r="H16" s="45"/>
      <c r="I16" s="2"/>
      <c r="J16" s="2" t="s">
        <v>111</v>
      </c>
      <c r="K16" s="86"/>
      <c r="L16" s="2">
        <v>1</v>
      </c>
      <c r="M16" s="2"/>
      <c r="N16" s="2"/>
      <c r="O16" s="2"/>
      <c r="P16" s="2"/>
      <c r="Q16" s="45"/>
      <c r="R16" s="2"/>
      <c r="S16" s="2"/>
      <c r="T16" s="2"/>
      <c r="U16" s="2"/>
      <c r="V16" s="400"/>
      <c r="W16" s="89">
        <f>Y13*0+Y14*5+Y15*0+Y16*5+Y17*0+Y18*8</f>
        <v>25</v>
      </c>
      <c r="X16" s="41" t="s">
        <v>27</v>
      </c>
      <c r="Y16" s="39">
        <v>2.5</v>
      </c>
      <c r="Z16" s="15"/>
      <c r="AA16" s="16" t="s">
        <v>28</v>
      </c>
      <c r="AB16" s="17">
        <v>1.8</v>
      </c>
      <c r="AC16" s="17">
        <f>AB16*1</f>
        <v>1.8</v>
      </c>
      <c r="AD16" s="17" t="s">
        <v>26</v>
      </c>
      <c r="AE16" s="17">
        <f>AB16*5</f>
        <v>9</v>
      </c>
      <c r="AF16" s="17">
        <f>AC16*4+AE16*4</f>
        <v>43.2</v>
      </c>
      <c r="AG16" s="91"/>
    </row>
    <row r="17" spans="2:33" ht="27.9" customHeight="1">
      <c r="B17" s="406" t="s">
        <v>35</v>
      </c>
      <c r="C17" s="398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86"/>
      <c r="U17" s="2"/>
      <c r="V17" s="400"/>
      <c r="W17" s="40" t="s">
        <v>91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6"/>
    </row>
    <row r="18" spans="2:33" ht="27.9" customHeight="1">
      <c r="B18" s="406"/>
      <c r="C18" s="39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00"/>
      <c r="W18" s="89">
        <f>Y13*2+Y14*7+Y15*1+Y16*0+Y17*0+Y18*8</f>
        <v>31.6</v>
      </c>
      <c r="X18" s="80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33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00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01"/>
      <c r="W20" s="90">
        <f>W14*4+W18*4+W16*9</f>
        <v>813.4</v>
      </c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3"/>
    </row>
    <row r="21" spans="2:33" s="36" customFormat="1" ht="27.9" customHeight="1">
      <c r="B21" s="31">
        <v>3</v>
      </c>
      <c r="C21" s="398"/>
      <c r="D21" s="32" t="str">
        <f>'115.3月素食'!J19</f>
        <v>香Q米飯</v>
      </c>
      <c r="E21" s="32" t="s">
        <v>15</v>
      </c>
      <c r="F21" s="32"/>
      <c r="G21" s="32" t="str">
        <f>'115.3月素食'!J20</f>
        <v>香滷豆干(豆)</v>
      </c>
      <c r="H21" s="32" t="s">
        <v>47</v>
      </c>
      <c r="I21" s="32"/>
      <c r="J21" s="32" t="str">
        <f>'115.3月素食'!J21</f>
        <v>玉米三色</v>
      </c>
      <c r="K21" s="32" t="s">
        <v>17</v>
      </c>
      <c r="L21" s="32"/>
      <c r="M21" s="32" t="str">
        <f>'115.3月素食'!J22</f>
        <v>滷蛋X1</v>
      </c>
      <c r="N21" s="32" t="s">
        <v>17</v>
      </c>
      <c r="O21" s="32"/>
      <c r="P21" s="32" t="str">
        <f>'115.3月素食'!J23</f>
        <v>季節蔬菜X2</v>
      </c>
      <c r="Q21" s="32" t="s">
        <v>150</v>
      </c>
      <c r="R21" s="32"/>
      <c r="S21" s="32" t="str">
        <f>'115.3月素食'!J24</f>
        <v>筍仔湯</v>
      </c>
      <c r="T21" s="32" t="s">
        <v>17</v>
      </c>
      <c r="U21" s="32"/>
      <c r="V21" s="399"/>
      <c r="W21" s="33" t="s">
        <v>92</v>
      </c>
      <c r="X21" s="34" t="s">
        <v>18</v>
      </c>
      <c r="Y21" s="35">
        <v>6.5</v>
      </c>
      <c r="Z21" s="16"/>
      <c r="AA21" s="16"/>
      <c r="AB21" s="17"/>
      <c r="AC21" s="16" t="s">
        <v>19</v>
      </c>
      <c r="AD21" s="16" t="s">
        <v>20</v>
      </c>
      <c r="AE21" s="16" t="s">
        <v>21</v>
      </c>
      <c r="AF21" s="16" t="s">
        <v>22</v>
      </c>
      <c r="AG21" s="76"/>
    </row>
    <row r="22" spans="2:33" s="57" customFormat="1" ht="27.75" customHeight="1">
      <c r="B22" s="37" t="s">
        <v>8</v>
      </c>
      <c r="C22" s="398"/>
      <c r="D22" s="2" t="s">
        <v>107</v>
      </c>
      <c r="E22" s="2"/>
      <c r="F22" s="2">
        <v>120</v>
      </c>
      <c r="G22" s="186" t="s">
        <v>140</v>
      </c>
      <c r="H22" s="193" t="s">
        <v>136</v>
      </c>
      <c r="I22" s="2">
        <v>45</v>
      </c>
      <c r="J22" s="2" t="s">
        <v>113</v>
      </c>
      <c r="K22" s="2"/>
      <c r="L22" s="2">
        <v>40</v>
      </c>
      <c r="M22" s="2" t="s">
        <v>301</v>
      </c>
      <c r="N22" s="2"/>
      <c r="O22" s="2">
        <v>55</v>
      </c>
      <c r="P22" s="2" t="s">
        <v>178</v>
      </c>
      <c r="Q22" s="2"/>
      <c r="R22" s="2">
        <v>120</v>
      </c>
      <c r="S22" s="2" t="s">
        <v>115</v>
      </c>
      <c r="T22" s="2"/>
      <c r="U22" s="2">
        <v>30</v>
      </c>
      <c r="V22" s="400"/>
      <c r="W22" s="91">
        <f>Y21*15+Y22*0+Y23*5+Y24*0+Y25*15+Y26*12+15</f>
        <v>120</v>
      </c>
      <c r="X22" s="38" t="s">
        <v>78</v>
      </c>
      <c r="Y22" s="39">
        <v>2.6</v>
      </c>
      <c r="Z22" s="55"/>
      <c r="AA22" s="56" t="s">
        <v>23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11</v>
      </c>
      <c r="C23" s="398"/>
      <c r="D23" s="2"/>
      <c r="E23" s="2"/>
      <c r="F23" s="2"/>
      <c r="G23" s="186"/>
      <c r="H23" s="191"/>
      <c r="I23" s="2"/>
      <c r="J23" s="2" t="s">
        <v>79</v>
      </c>
      <c r="K23" s="2"/>
      <c r="L23" s="2">
        <v>1</v>
      </c>
      <c r="M23" s="186"/>
      <c r="N23" s="191"/>
      <c r="O23" s="2"/>
      <c r="P23" s="2"/>
      <c r="Q23" s="2"/>
      <c r="R23" s="2"/>
      <c r="S23" s="2"/>
      <c r="T23" s="2"/>
      <c r="U23" s="2"/>
      <c r="V23" s="400"/>
      <c r="W23" s="40" t="s">
        <v>93</v>
      </c>
      <c r="X23" s="41" t="s">
        <v>24</v>
      </c>
      <c r="Y23" s="39">
        <v>1.5</v>
      </c>
      <c r="AA23" s="58" t="s">
        <v>25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26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398"/>
      <c r="D24" s="2"/>
      <c r="E24" s="2"/>
      <c r="F24" s="2"/>
      <c r="G24" s="2"/>
      <c r="H24" s="86"/>
      <c r="I24" s="2"/>
      <c r="J24" s="2"/>
      <c r="K24" s="2"/>
      <c r="L24" s="2"/>
      <c r="M24" s="2"/>
      <c r="N24" s="2"/>
      <c r="O24" s="2"/>
      <c r="P24" s="2"/>
      <c r="Q24" s="45"/>
      <c r="R24" s="2"/>
      <c r="S24" s="2"/>
      <c r="T24" s="86"/>
      <c r="U24" s="2"/>
      <c r="V24" s="400"/>
      <c r="W24" s="89">
        <f>Y21*0+Y22*5+Y23*0+Y24*5+Y25*0+Y26*8</f>
        <v>28</v>
      </c>
      <c r="X24" s="41" t="s">
        <v>27</v>
      </c>
      <c r="Y24" s="39">
        <v>3</v>
      </c>
      <c r="Z24" s="55"/>
      <c r="AA24" s="61" t="s">
        <v>28</v>
      </c>
      <c r="AB24" s="56">
        <v>1.6</v>
      </c>
      <c r="AC24" s="56">
        <f>AB24*1</f>
        <v>1.6</v>
      </c>
      <c r="AD24" s="56" t="s">
        <v>26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06" t="s">
        <v>36</v>
      </c>
      <c r="C25" s="398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6"/>
      <c r="U25" s="2"/>
      <c r="V25" s="400"/>
      <c r="W25" s="40" t="s">
        <v>87</v>
      </c>
      <c r="X25" s="41" t="s">
        <v>30</v>
      </c>
      <c r="Y25" s="39">
        <v>0</v>
      </c>
      <c r="AA25" s="61" t="s">
        <v>31</v>
      </c>
      <c r="AB25" s="56">
        <v>2.5</v>
      </c>
      <c r="AC25" s="56"/>
      <c r="AD25" s="56">
        <f>AB25*5</f>
        <v>12.5</v>
      </c>
      <c r="AE25" s="56" t="s">
        <v>26</v>
      </c>
      <c r="AF25" s="56">
        <f>AD25*9</f>
        <v>112.5</v>
      </c>
      <c r="AG25" s="76"/>
    </row>
    <row r="26" spans="2:33" s="57" customFormat="1" ht="27.9" customHeight="1">
      <c r="B26" s="406"/>
      <c r="C26" s="398"/>
      <c r="D26" s="2"/>
      <c r="E26" s="2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00"/>
      <c r="W26" s="89">
        <f>Y21*2+Y22*7+Y23*1+Y24*0+Y25*0+Y26*8</f>
        <v>32.700000000000003</v>
      </c>
      <c r="X26" s="80" t="s">
        <v>39</v>
      </c>
      <c r="Y26" s="46">
        <v>0</v>
      </c>
      <c r="Z26" s="55"/>
      <c r="AA26" s="61" t="s">
        <v>32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33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00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66"/>
      <c r="D28" s="88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01"/>
      <c r="W28" s="90">
        <f>W22*4+W26*4+W24*9</f>
        <v>862.8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>
        <v>3</v>
      </c>
      <c r="C29" s="398"/>
      <c r="D29" s="32" t="str">
        <f>'115.3月素食'!N19</f>
        <v>地瓜飯</v>
      </c>
      <c r="E29" s="32" t="s">
        <v>15</v>
      </c>
      <c r="F29" s="32"/>
      <c r="G29" s="32" t="str">
        <f>'115.3月素食'!N20</f>
        <v>滷蘭花干(豆)</v>
      </c>
      <c r="H29" s="32" t="s">
        <v>17</v>
      </c>
      <c r="I29" s="32"/>
      <c r="J29" s="32" t="str">
        <f>'115.3月素食'!N21</f>
        <v>海帶根豆干片(豆)</v>
      </c>
      <c r="K29" s="32" t="s">
        <v>17</v>
      </c>
      <c r="L29" s="32"/>
      <c r="M29" s="32" t="str">
        <f>'115.3月素食'!N22</f>
        <v>油悶筍片(醃)</v>
      </c>
      <c r="N29" s="32" t="s">
        <v>17</v>
      </c>
      <c r="O29" s="32"/>
      <c r="P29" s="32" t="str">
        <f>'115.3月素食'!N23</f>
        <v>季節蔬菜X2</v>
      </c>
      <c r="Q29" s="32" t="s">
        <v>150</v>
      </c>
      <c r="R29" s="32"/>
      <c r="S29" s="32" t="str">
        <f>'115.3月素食'!N24</f>
        <v>味噌豆腐湯(豆)/水果</v>
      </c>
      <c r="T29" s="32" t="s">
        <v>17</v>
      </c>
      <c r="U29" s="32"/>
      <c r="V29" s="399" t="s">
        <v>32</v>
      </c>
      <c r="W29" s="33" t="s">
        <v>94</v>
      </c>
      <c r="X29" s="34" t="s">
        <v>18</v>
      </c>
      <c r="Y29" s="35">
        <v>6.4</v>
      </c>
      <c r="Z29" s="16"/>
      <c r="AA29" s="16"/>
      <c r="AB29" s="17"/>
      <c r="AC29" s="16" t="s">
        <v>19</v>
      </c>
      <c r="AD29" s="16" t="s">
        <v>20</v>
      </c>
      <c r="AE29" s="16" t="s">
        <v>21</v>
      </c>
      <c r="AF29" s="16" t="s">
        <v>22</v>
      </c>
      <c r="AG29" s="76"/>
    </row>
    <row r="30" spans="2:33" ht="27.9" customHeight="1">
      <c r="B30" s="37" t="s">
        <v>8</v>
      </c>
      <c r="C30" s="398"/>
      <c r="D30" s="2" t="s">
        <v>49</v>
      </c>
      <c r="E30" s="2"/>
      <c r="F30" s="2">
        <v>50</v>
      </c>
      <c r="G30" s="57" t="s">
        <v>290</v>
      </c>
      <c r="H30" s="123" t="s">
        <v>136</v>
      </c>
      <c r="I30" s="119">
        <v>20</v>
      </c>
      <c r="J30" s="2" t="s">
        <v>140</v>
      </c>
      <c r="K30" s="2" t="s">
        <v>84</v>
      </c>
      <c r="L30" s="2">
        <v>50</v>
      </c>
      <c r="M30" s="2" t="s">
        <v>219</v>
      </c>
      <c r="N30" s="2" t="s">
        <v>135</v>
      </c>
      <c r="O30" s="2">
        <v>80</v>
      </c>
      <c r="P30" s="2" t="s">
        <v>178</v>
      </c>
      <c r="Q30" s="2"/>
      <c r="R30" s="2">
        <v>120</v>
      </c>
      <c r="S30" s="2" t="s">
        <v>56</v>
      </c>
      <c r="T30" s="2"/>
      <c r="U30" s="2">
        <v>1</v>
      </c>
      <c r="V30" s="400"/>
      <c r="W30" s="91">
        <f>Y29*15+Y30*0+Y31*5+Y32*0+Y33*15+Y34*12</f>
        <v>122.5</v>
      </c>
      <c r="X30" s="38" t="s">
        <v>78</v>
      </c>
      <c r="Y30" s="39">
        <v>2.5</v>
      </c>
      <c r="Z30" s="15"/>
      <c r="AA30" s="17" t="s">
        <v>23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1"/>
    </row>
    <row r="31" spans="2:33" ht="27.9" customHeight="1">
      <c r="B31" s="37">
        <v>12</v>
      </c>
      <c r="C31" s="398"/>
      <c r="D31" s="2" t="s">
        <v>107</v>
      </c>
      <c r="E31" s="2"/>
      <c r="F31" s="2">
        <v>110</v>
      </c>
      <c r="G31" s="186"/>
      <c r="H31" s="191"/>
      <c r="I31" s="119"/>
      <c r="J31" s="2" t="s">
        <v>154</v>
      </c>
      <c r="K31" s="2"/>
      <c r="L31" s="2">
        <v>30</v>
      </c>
      <c r="M31" s="2"/>
      <c r="N31" s="2"/>
      <c r="O31" s="2"/>
      <c r="P31" s="2"/>
      <c r="Q31" s="2"/>
      <c r="R31" s="2"/>
      <c r="S31" s="186" t="s">
        <v>110</v>
      </c>
      <c r="T31" s="191" t="s">
        <v>84</v>
      </c>
      <c r="U31" s="2">
        <v>30</v>
      </c>
      <c r="V31" s="400"/>
      <c r="W31" s="40" t="s">
        <v>95</v>
      </c>
      <c r="X31" s="41" t="s">
        <v>24</v>
      </c>
      <c r="Y31" s="39">
        <v>2.2999999999999998</v>
      </c>
      <c r="AA31" s="42" t="s">
        <v>25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26</v>
      </c>
      <c r="AF31" s="44">
        <f>AC31*4+AD31*9</f>
        <v>153.30000000000001</v>
      </c>
      <c r="AG31" s="76"/>
    </row>
    <row r="32" spans="2:33" ht="27.9" customHeight="1">
      <c r="B32" s="37" t="s">
        <v>10</v>
      </c>
      <c r="C32" s="398"/>
      <c r="D32" s="45"/>
      <c r="E32" s="45"/>
      <c r="F32" s="2"/>
      <c r="G32" s="57"/>
      <c r="H32" s="135"/>
      <c r="I32" s="119"/>
      <c r="J32" s="2"/>
      <c r="K32" s="45"/>
      <c r="L32" s="2"/>
      <c r="M32" s="2"/>
      <c r="N32" s="45"/>
      <c r="O32" s="2"/>
      <c r="P32" s="2"/>
      <c r="Q32" s="45"/>
      <c r="R32" s="2"/>
      <c r="S32" s="2" t="s">
        <v>108</v>
      </c>
      <c r="T32" s="2"/>
      <c r="U32" s="2">
        <v>1</v>
      </c>
      <c r="V32" s="400"/>
      <c r="W32" s="89">
        <f>Y29*0+Y30*5+Y31*0+Y32*5+Y33*0+Y34*8</f>
        <v>25</v>
      </c>
      <c r="X32" s="41" t="s">
        <v>27</v>
      </c>
      <c r="Y32" s="39">
        <v>2.5</v>
      </c>
      <c r="Z32" s="15"/>
      <c r="AA32" s="16" t="s">
        <v>28</v>
      </c>
      <c r="AB32" s="17">
        <v>1.5</v>
      </c>
      <c r="AC32" s="17">
        <f>AB32*1</f>
        <v>1.5</v>
      </c>
      <c r="AD32" s="17" t="s">
        <v>26</v>
      </c>
      <c r="AE32" s="17">
        <f>AB32*5</f>
        <v>7.5</v>
      </c>
      <c r="AF32" s="17">
        <f>AC32*4+AE32*4</f>
        <v>36</v>
      </c>
      <c r="AG32" s="91"/>
    </row>
    <row r="33" spans="2:33" ht="27.9" customHeight="1">
      <c r="B33" s="406" t="s">
        <v>37</v>
      </c>
      <c r="C33" s="398"/>
      <c r="D33" s="45"/>
      <c r="E33" s="45"/>
      <c r="F33" s="2"/>
      <c r="G33" s="57"/>
      <c r="H33" s="135"/>
      <c r="I33" s="119"/>
      <c r="J33" s="2"/>
      <c r="K33" s="45"/>
      <c r="L33" s="2"/>
      <c r="M33" s="2"/>
      <c r="N33" s="2"/>
      <c r="O33" s="2"/>
      <c r="P33" s="2"/>
      <c r="Q33" s="45"/>
      <c r="R33" s="2"/>
      <c r="S33" s="2"/>
      <c r="T33" s="2"/>
      <c r="U33" s="2"/>
      <c r="V33" s="400"/>
      <c r="W33" s="40" t="s">
        <v>87</v>
      </c>
      <c r="X33" s="41" t="s">
        <v>30</v>
      </c>
      <c r="Y33" s="39">
        <v>1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6"/>
    </row>
    <row r="34" spans="2:33" ht="27.9" customHeight="1">
      <c r="B34" s="406"/>
      <c r="C34" s="398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400"/>
      <c r="W34" s="89">
        <f>Y29*2+Y30*7+Y31*1+Y32*0+Y33*0+Y34*8</f>
        <v>32.6</v>
      </c>
      <c r="X34" s="80" t="s">
        <v>39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  <c r="AG34" s="91"/>
    </row>
    <row r="35" spans="2:33" ht="27.9" customHeight="1">
      <c r="B35" s="47" t="s">
        <v>33</v>
      </c>
      <c r="C35" s="48"/>
      <c r="D35" s="45"/>
      <c r="E35" s="45"/>
      <c r="F35" s="2"/>
      <c r="G35" s="2"/>
      <c r="H35" s="45"/>
      <c r="I35" s="2"/>
      <c r="J35" s="2"/>
      <c r="K35" s="88"/>
      <c r="L35" s="2"/>
      <c r="M35" s="2"/>
      <c r="N35" s="45"/>
      <c r="O35" s="2"/>
      <c r="P35" s="2"/>
      <c r="Q35" s="45"/>
      <c r="R35" s="2"/>
      <c r="S35" s="2"/>
      <c r="T35" s="2"/>
      <c r="U35" s="2"/>
      <c r="V35" s="400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01"/>
      <c r="W36" s="90">
        <f>W30*4+W34*4+W32*9</f>
        <v>845.4</v>
      </c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3"/>
    </row>
    <row r="37" spans="2:33" s="36" customFormat="1" ht="27.9" customHeight="1">
      <c r="B37" s="31">
        <v>3</v>
      </c>
      <c r="C37" s="398"/>
      <c r="D37" s="32" t="str">
        <f>'115.3月素食'!R19</f>
        <v>香Q米飯</v>
      </c>
      <c r="E37" s="32" t="s">
        <v>15</v>
      </c>
      <c r="F37" s="32"/>
      <c r="G37" s="32" t="str">
        <f>'115.3月素食'!R20</f>
        <v>紅燒豆腐(豆)</v>
      </c>
      <c r="H37" s="32" t="s">
        <v>152</v>
      </c>
      <c r="I37" s="32"/>
      <c r="J37" s="32" t="str">
        <f>'115.3月素食'!R21</f>
        <v>三杯杏鮑菇</v>
      </c>
      <c r="K37" s="32" t="s">
        <v>155</v>
      </c>
      <c r="L37" s="32"/>
      <c r="M37" s="32" t="str">
        <f>'115.3月素食'!R22</f>
        <v>五香豆干絲(豆)</v>
      </c>
      <c r="N37" s="32" t="s">
        <v>17</v>
      </c>
      <c r="O37" s="32"/>
      <c r="P37" s="32" t="str">
        <f>'115.3月素食'!R23</f>
        <v>季節蔬菜X2</v>
      </c>
      <c r="Q37" s="32" t="s">
        <v>150</v>
      </c>
      <c r="R37" s="32"/>
      <c r="S37" s="32" t="str">
        <f>'115.3月素食'!R24</f>
        <v>白玉蘿蔔湯</v>
      </c>
      <c r="T37" s="32" t="s">
        <v>17</v>
      </c>
      <c r="U37" s="32"/>
      <c r="V37" s="399"/>
      <c r="W37" s="33" t="s">
        <v>64</v>
      </c>
      <c r="X37" s="34" t="s">
        <v>18</v>
      </c>
      <c r="Y37" s="35">
        <v>6</v>
      </c>
      <c r="Z37" s="16"/>
      <c r="AA37" s="16"/>
      <c r="AB37" s="17"/>
      <c r="AC37" s="16" t="s">
        <v>19</v>
      </c>
      <c r="AD37" s="16" t="s">
        <v>20</v>
      </c>
      <c r="AE37" s="16" t="s">
        <v>21</v>
      </c>
      <c r="AF37" s="16" t="s">
        <v>22</v>
      </c>
    </row>
    <row r="38" spans="2:33" ht="27.9" customHeight="1">
      <c r="B38" s="37" t="s">
        <v>8</v>
      </c>
      <c r="C38" s="398"/>
      <c r="D38" s="2" t="s">
        <v>151</v>
      </c>
      <c r="E38" s="2"/>
      <c r="F38" s="2">
        <v>120</v>
      </c>
      <c r="G38" s="2" t="s">
        <v>110</v>
      </c>
      <c r="H38" s="2" t="s">
        <v>153</v>
      </c>
      <c r="I38" s="2">
        <v>90</v>
      </c>
      <c r="J38" s="2" t="s">
        <v>71</v>
      </c>
      <c r="K38" s="2"/>
      <c r="L38" s="2">
        <v>80</v>
      </c>
      <c r="M38" s="2" t="s">
        <v>109</v>
      </c>
      <c r="N38" s="2"/>
      <c r="O38" s="2">
        <v>5</v>
      </c>
      <c r="P38" s="2" t="s">
        <v>178</v>
      </c>
      <c r="Q38" s="2"/>
      <c r="R38" s="2">
        <v>120</v>
      </c>
      <c r="S38" s="2" t="s">
        <v>55</v>
      </c>
      <c r="T38" s="2"/>
      <c r="U38" s="2">
        <v>30</v>
      </c>
      <c r="V38" s="400"/>
      <c r="W38" s="91">
        <f>Y37*15+Y38*0+Y39*5+Y40*0+Y41*15+Y42*12+15</f>
        <v>117</v>
      </c>
      <c r="X38" s="38" t="s">
        <v>78</v>
      </c>
      <c r="Y38" s="39">
        <v>2.6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13</v>
      </c>
      <c r="C39" s="398"/>
      <c r="D39" s="2"/>
      <c r="E39" s="2"/>
      <c r="F39" s="2"/>
      <c r="G39" s="2" t="s">
        <v>109</v>
      </c>
      <c r="H39" s="2"/>
      <c r="I39" s="2">
        <v>1</v>
      </c>
      <c r="J39" s="2" t="s">
        <v>116</v>
      </c>
      <c r="K39" s="2"/>
      <c r="L39" s="2">
        <v>1</v>
      </c>
      <c r="M39" s="2" t="s">
        <v>123</v>
      </c>
      <c r="N39" s="86" t="s">
        <v>156</v>
      </c>
      <c r="O39" s="2">
        <v>45</v>
      </c>
      <c r="P39" s="2"/>
      <c r="Q39" s="2"/>
      <c r="R39" s="2"/>
      <c r="S39" s="2"/>
      <c r="T39" s="2"/>
      <c r="U39" s="2"/>
      <c r="V39" s="400"/>
      <c r="W39" s="40" t="s">
        <v>95</v>
      </c>
      <c r="X39" s="41" t="s">
        <v>24</v>
      </c>
      <c r="Y39" s="39">
        <v>2.4</v>
      </c>
      <c r="AA39" s="42" t="s">
        <v>25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26</v>
      </c>
      <c r="AF39" s="44">
        <f>AC39*4+AD39*9</f>
        <v>160.60000000000002</v>
      </c>
    </row>
    <row r="40" spans="2:33" ht="27.9" customHeight="1">
      <c r="B40" s="37" t="s">
        <v>10</v>
      </c>
      <c r="C40" s="398"/>
      <c r="D40" s="2"/>
      <c r="E40" s="2"/>
      <c r="F40" s="2"/>
      <c r="G40" s="2"/>
      <c r="H40" s="45"/>
      <c r="I40" s="2"/>
      <c r="J40" s="2" t="s">
        <v>108</v>
      </c>
      <c r="K40" s="2"/>
      <c r="L40" s="2">
        <v>1</v>
      </c>
      <c r="M40" s="2"/>
      <c r="N40" s="2"/>
      <c r="O40" s="2"/>
      <c r="P40" s="2"/>
      <c r="Q40" s="2"/>
      <c r="R40" s="2"/>
      <c r="S40" s="2"/>
      <c r="T40" s="2"/>
      <c r="U40" s="2"/>
      <c r="V40" s="400"/>
      <c r="W40" s="89">
        <f>Y37*0+Y38*5+Y39*0+Y40*5+Y41*0+Y42*8</f>
        <v>28</v>
      </c>
      <c r="X40" s="41" t="s">
        <v>27</v>
      </c>
      <c r="Y40" s="39">
        <v>3</v>
      </c>
      <c r="Z40" s="15"/>
      <c r="AA40" s="16" t="s">
        <v>28</v>
      </c>
      <c r="AB40" s="17">
        <v>1.7</v>
      </c>
      <c r="AC40" s="17">
        <f>AB40*1</f>
        <v>1.7</v>
      </c>
      <c r="AD40" s="17" t="s">
        <v>26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406" t="s">
        <v>29</v>
      </c>
      <c r="C41" s="398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400"/>
      <c r="W41" s="40" t="s">
        <v>42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6"/>
    </row>
    <row r="42" spans="2:33" ht="27.9" customHeight="1">
      <c r="B42" s="406"/>
      <c r="C42" s="398"/>
      <c r="D42" s="45"/>
      <c r="E42" s="45"/>
      <c r="F42" s="2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400"/>
      <c r="W42" s="89">
        <f>Y37*2+Y38*7+Y39*1+Y40*0+Y41*0+Y42*8</f>
        <v>32.6</v>
      </c>
      <c r="X42" s="80" t="s">
        <v>39</v>
      </c>
      <c r="Y42" s="46">
        <v>0</v>
      </c>
      <c r="Z42" s="15"/>
      <c r="AA42" s="16" t="s">
        <v>32</v>
      </c>
      <c r="AE42" s="16">
        <f>AB42*15</f>
        <v>0</v>
      </c>
      <c r="AG42" s="91"/>
    </row>
    <row r="43" spans="2:33" ht="27.9" customHeight="1">
      <c r="B43" s="47" t="s">
        <v>33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00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6" customHeight="1" thickBot="1">
      <c r="B44" s="149"/>
      <c r="C44" s="150"/>
      <c r="D44" s="176"/>
      <c r="E44" s="176"/>
      <c r="F44" s="177"/>
      <c r="G44" s="177"/>
      <c r="H44" s="176"/>
      <c r="I44" s="177"/>
      <c r="J44" s="177"/>
      <c r="K44" s="176"/>
      <c r="L44" s="177"/>
      <c r="M44" s="177"/>
      <c r="N44" s="176"/>
      <c r="O44" s="177"/>
      <c r="P44" s="177"/>
      <c r="Q44" s="176"/>
      <c r="R44" s="177"/>
      <c r="S44" s="177"/>
      <c r="T44" s="176"/>
      <c r="U44" s="177"/>
      <c r="V44" s="410"/>
      <c r="W44" s="195">
        <f>W38*4+W42*4+W40*9</f>
        <v>850.4</v>
      </c>
      <c r="X44" s="196"/>
      <c r="Y44" s="197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3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74"/>
      <c r="AB45" s="56"/>
    </row>
    <row r="46" spans="2:33">
      <c r="B46" s="56"/>
      <c r="C46" s="61"/>
      <c r="D46" s="392"/>
      <c r="E46" s="392"/>
      <c r="F46" s="392"/>
      <c r="G46" s="392"/>
      <c r="H46" s="75"/>
      <c r="K46" s="75"/>
      <c r="N46" s="75"/>
      <c r="Q46" s="75"/>
      <c r="T46" s="75"/>
    </row>
  </sheetData>
  <mergeCells count="20">
    <mergeCell ref="B33:B34"/>
    <mergeCell ref="C37:C42"/>
    <mergeCell ref="V37:V44"/>
    <mergeCell ref="B41:B42"/>
    <mergeCell ref="D46:G46"/>
    <mergeCell ref="J45:Y45"/>
    <mergeCell ref="C29:C34"/>
    <mergeCell ref="V29:V36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17" zoomScale="75" zoomScaleNormal="75" workbookViewId="0">
      <selection activeCell="W30" sqref="W30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03" t="s">
        <v>313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"/>
      <c r="AB1" s="6"/>
    </row>
    <row r="2" spans="2:33" s="5" customFormat="1" ht="13.5" customHeight="1">
      <c r="B2" s="404"/>
      <c r="C2" s="405"/>
      <c r="D2" s="405"/>
      <c r="E2" s="405"/>
      <c r="F2" s="405"/>
      <c r="G2" s="40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40</v>
      </c>
      <c r="C3" s="10"/>
      <c r="D3" s="11"/>
      <c r="E3" s="11"/>
      <c r="F3" s="407"/>
      <c r="G3" s="407"/>
      <c r="H3" s="407"/>
      <c r="I3" s="407"/>
      <c r="J3" s="407"/>
      <c r="K3" s="407"/>
      <c r="L3" s="40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2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4" t="s">
        <v>43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44.4">
      <c r="B5" s="31">
        <v>3</v>
      </c>
      <c r="C5" s="398"/>
      <c r="D5" s="32" t="str">
        <f>'115.3月素食'!B19</f>
        <v>香Q米飯</v>
      </c>
      <c r="E5" s="32" t="s">
        <v>72</v>
      </c>
      <c r="F5" s="1" t="s">
        <v>16</v>
      </c>
      <c r="G5" s="32" t="str">
        <f>'115.3月素食'!B29</f>
        <v>芝麻黑豆乾(豆)</v>
      </c>
      <c r="H5" s="32" t="s">
        <v>73</v>
      </c>
      <c r="I5" s="1" t="s">
        <v>16</v>
      </c>
      <c r="J5" s="32" t="str">
        <f>'115.3月素食'!B30</f>
        <v>炒鴻喜菇</v>
      </c>
      <c r="K5" s="32" t="s">
        <v>74</v>
      </c>
      <c r="L5" s="1" t="s">
        <v>16</v>
      </c>
      <c r="M5" s="32" t="str">
        <f>'115.3月素食'!B31</f>
        <v>滷大四角豆腐(加)</v>
      </c>
      <c r="N5" s="32" t="s">
        <v>73</v>
      </c>
      <c r="O5" s="1" t="s">
        <v>16</v>
      </c>
      <c r="P5" s="32" t="str">
        <f>'115.3月素食'!B32</f>
        <v>季節蔬菜X2</v>
      </c>
      <c r="Q5" s="32" t="s">
        <v>160</v>
      </c>
      <c r="R5" s="1" t="s">
        <v>16</v>
      </c>
      <c r="S5" s="32" t="str">
        <f>'115.3月素食'!B33</f>
        <v>紫菜薑絲湯</v>
      </c>
      <c r="T5" s="32" t="s">
        <v>75</v>
      </c>
      <c r="U5" s="1" t="s">
        <v>16</v>
      </c>
      <c r="V5" s="412"/>
      <c r="W5" s="33" t="s">
        <v>85</v>
      </c>
      <c r="X5" s="34" t="s">
        <v>18</v>
      </c>
      <c r="Y5" s="35">
        <v>6</v>
      </c>
      <c r="Z5" s="16"/>
      <c r="AA5" s="16"/>
      <c r="AB5" s="17"/>
      <c r="AC5" s="16" t="s">
        <v>19</v>
      </c>
      <c r="AD5" s="16" t="s">
        <v>20</v>
      </c>
      <c r="AE5" s="16" t="s">
        <v>21</v>
      </c>
      <c r="AF5" s="16" t="s">
        <v>22</v>
      </c>
      <c r="AG5" s="76"/>
    </row>
    <row r="6" spans="2:33" ht="27.9" customHeight="1">
      <c r="B6" s="37" t="s">
        <v>8</v>
      </c>
      <c r="C6" s="398"/>
      <c r="D6" s="2" t="s">
        <v>107</v>
      </c>
      <c r="E6" s="2"/>
      <c r="F6" s="2">
        <v>120</v>
      </c>
      <c r="G6" s="2" t="s">
        <v>117</v>
      </c>
      <c r="H6" s="2" t="s">
        <v>145</v>
      </c>
      <c r="I6" s="2">
        <v>80</v>
      </c>
      <c r="J6" s="2" t="s">
        <v>70</v>
      </c>
      <c r="K6" s="2"/>
      <c r="L6" s="2">
        <v>80</v>
      </c>
      <c r="M6" s="2" t="s">
        <v>194</v>
      </c>
      <c r="N6" s="2" t="s">
        <v>138</v>
      </c>
      <c r="O6" s="2">
        <v>60</v>
      </c>
      <c r="P6" s="2" t="s">
        <v>178</v>
      </c>
      <c r="Q6" s="2"/>
      <c r="R6" s="2">
        <v>120</v>
      </c>
      <c r="S6" s="111" t="s">
        <v>76</v>
      </c>
      <c r="T6" s="111"/>
      <c r="U6" s="111">
        <v>1</v>
      </c>
      <c r="V6" s="413"/>
      <c r="W6" s="91">
        <f>Y5*15+Y6*0+Y7*5+Y8*0+Y9*15+Y10*12+15</f>
        <v>116</v>
      </c>
      <c r="X6" s="38" t="s">
        <v>78</v>
      </c>
      <c r="Y6" s="39">
        <v>2.5</v>
      </c>
      <c r="Z6" s="15"/>
      <c r="AA6" s="17" t="s">
        <v>23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16</v>
      </c>
      <c r="C7" s="398"/>
      <c r="D7" s="2"/>
      <c r="E7" s="2"/>
      <c r="F7" s="2"/>
      <c r="G7" s="2" t="s">
        <v>146</v>
      </c>
      <c r="H7" s="2"/>
      <c r="I7" s="2">
        <v>1</v>
      </c>
      <c r="J7" s="186" t="s">
        <v>133</v>
      </c>
      <c r="K7" s="191"/>
      <c r="L7" s="2">
        <v>10</v>
      </c>
      <c r="M7" s="2"/>
      <c r="N7" s="86"/>
      <c r="O7" s="2"/>
      <c r="P7" s="2"/>
      <c r="Q7" s="2"/>
      <c r="R7" s="2"/>
      <c r="S7" s="111" t="s">
        <v>108</v>
      </c>
      <c r="T7" s="111"/>
      <c r="U7" s="111">
        <v>1</v>
      </c>
      <c r="V7" s="413"/>
      <c r="W7" s="40" t="s">
        <v>86</v>
      </c>
      <c r="X7" s="41" t="s">
        <v>24</v>
      </c>
      <c r="Y7" s="39">
        <v>2.2000000000000002</v>
      </c>
      <c r="AA7" s="42" t="s">
        <v>25</v>
      </c>
      <c r="AB7" s="17">
        <v>2</v>
      </c>
      <c r="AC7" s="43">
        <f>AB7*7</f>
        <v>14</v>
      </c>
      <c r="AD7" s="17">
        <f>AB7*5</f>
        <v>10</v>
      </c>
      <c r="AE7" s="17" t="s">
        <v>26</v>
      </c>
      <c r="AF7" s="44">
        <f>AC7*4+AD7*9</f>
        <v>146</v>
      </c>
      <c r="AG7" s="76"/>
    </row>
    <row r="8" spans="2:33" ht="27.9" customHeight="1">
      <c r="B8" s="37" t="s">
        <v>10</v>
      </c>
      <c r="C8" s="398"/>
      <c r="D8" s="2"/>
      <c r="E8" s="2"/>
      <c r="F8" s="2"/>
      <c r="G8" s="2"/>
      <c r="H8" s="45"/>
      <c r="I8" s="2"/>
      <c r="J8" s="2" t="s">
        <v>109</v>
      </c>
      <c r="K8" s="86"/>
      <c r="L8" s="2">
        <v>3</v>
      </c>
      <c r="M8" s="2"/>
      <c r="N8" s="86"/>
      <c r="O8" s="2"/>
      <c r="P8" s="2"/>
      <c r="Q8" s="45"/>
      <c r="R8" s="2"/>
      <c r="S8" s="2"/>
      <c r="T8" s="2"/>
      <c r="U8" s="2"/>
      <c r="V8" s="413"/>
      <c r="W8" s="89">
        <f>Y5*0+Y6*5+Y7*0+Y8*5+Y9*0+Y10*8</f>
        <v>25</v>
      </c>
      <c r="X8" s="41" t="s">
        <v>27</v>
      </c>
      <c r="Y8" s="39">
        <v>2.5</v>
      </c>
      <c r="Z8" s="15"/>
      <c r="AA8" s="16" t="s">
        <v>28</v>
      </c>
      <c r="AB8" s="17">
        <v>1.5</v>
      </c>
      <c r="AC8" s="17">
        <f>AB8*1</f>
        <v>1.5</v>
      </c>
      <c r="AD8" s="17" t="s">
        <v>26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406" t="s">
        <v>34</v>
      </c>
      <c r="C9" s="398"/>
      <c r="D9" s="2"/>
      <c r="E9" s="2"/>
      <c r="F9" s="2"/>
      <c r="G9" s="2"/>
      <c r="H9" s="45"/>
      <c r="I9" s="2"/>
      <c r="J9" s="2"/>
      <c r="K9" s="86"/>
      <c r="L9" s="2"/>
      <c r="M9" s="111"/>
      <c r="N9" s="111"/>
      <c r="O9" s="111"/>
      <c r="P9" s="2"/>
      <c r="Q9" s="45"/>
      <c r="R9" s="2"/>
      <c r="S9" s="2"/>
      <c r="T9" s="2"/>
      <c r="U9" s="2"/>
      <c r="V9" s="413"/>
      <c r="W9" s="40" t="s">
        <v>88</v>
      </c>
      <c r="X9" s="41" t="s">
        <v>30</v>
      </c>
      <c r="Y9" s="39">
        <v>0</v>
      </c>
      <c r="AA9" s="16" t="s">
        <v>31</v>
      </c>
      <c r="AB9" s="17">
        <v>2.5</v>
      </c>
      <c r="AC9" s="17"/>
      <c r="AD9" s="17">
        <f>AB9*5</f>
        <v>12.5</v>
      </c>
      <c r="AE9" s="17" t="s">
        <v>26</v>
      </c>
      <c r="AF9" s="17">
        <f>AD9*9</f>
        <v>112.5</v>
      </c>
      <c r="AG9" s="76"/>
    </row>
    <row r="10" spans="2:33" ht="27.9" customHeight="1">
      <c r="B10" s="406"/>
      <c r="C10" s="398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6"/>
      <c r="U10" s="2"/>
      <c r="V10" s="413"/>
      <c r="W10" s="89">
        <f>Y5*2+Y6*7+Y7*1+Y8*0+Y9*0+Y10*8</f>
        <v>31.7</v>
      </c>
      <c r="X10" s="80" t="s">
        <v>39</v>
      </c>
      <c r="Y10" s="46">
        <v>0</v>
      </c>
      <c r="Z10" s="15"/>
      <c r="AA10" s="16" t="s">
        <v>32</v>
      </c>
      <c r="AE10" s="16">
        <f>AB10*15</f>
        <v>0</v>
      </c>
      <c r="AG10" s="91"/>
    </row>
    <row r="11" spans="2:33" ht="27.9" customHeight="1">
      <c r="B11" s="47" t="s">
        <v>33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13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14"/>
      <c r="W12" s="90">
        <f>W6*4+W10*4+W8*9</f>
        <v>815.8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3"/>
    </row>
    <row r="13" spans="2:33" s="36" customFormat="1" ht="27.9" customHeight="1">
      <c r="B13" s="31">
        <v>3</v>
      </c>
      <c r="C13" s="398"/>
      <c r="D13" s="32" t="str">
        <f>'115.3月素食'!F28</f>
        <v>糙米飯</v>
      </c>
      <c r="E13" s="32" t="s">
        <v>15</v>
      </c>
      <c r="F13" s="32"/>
      <c r="G13" s="32" t="str">
        <f>'115.3月素食'!F29</f>
        <v>滷豆干X2(豆)</v>
      </c>
      <c r="H13" s="32" t="s">
        <v>73</v>
      </c>
      <c r="I13" s="32"/>
      <c r="J13" s="32" t="str">
        <f>'115.3月素食'!F30</f>
        <v>素碎瓜肉燥(豆)(醃)</v>
      </c>
      <c r="K13" s="32" t="s">
        <v>17</v>
      </c>
      <c r="L13" s="32"/>
      <c r="M13" s="32" t="str">
        <f>'115.3月素食'!F31</f>
        <v>胡蘿蔔炒蛋</v>
      </c>
      <c r="N13" s="32" t="s">
        <v>17</v>
      </c>
      <c r="O13" s="32"/>
      <c r="P13" s="32" t="str">
        <f>'115.3月素食'!F32</f>
        <v>季節蔬菜X2</v>
      </c>
      <c r="Q13" s="32" t="s">
        <v>54</v>
      </c>
      <c r="R13" s="32"/>
      <c r="S13" s="32" t="str">
        <f>'115.3月素食'!F33</f>
        <v>金茸三絲湯</v>
      </c>
      <c r="T13" s="32" t="s">
        <v>17</v>
      </c>
      <c r="U13" s="32"/>
      <c r="V13" s="399"/>
      <c r="W13" s="33" t="s">
        <v>64</v>
      </c>
      <c r="X13" s="34" t="s">
        <v>18</v>
      </c>
      <c r="Y13" s="35">
        <v>6</v>
      </c>
      <c r="Z13" s="16"/>
      <c r="AA13" s="16"/>
      <c r="AB13" s="17"/>
      <c r="AC13" s="16" t="s">
        <v>19</v>
      </c>
      <c r="AD13" s="16" t="s">
        <v>20</v>
      </c>
      <c r="AE13" s="16" t="s">
        <v>21</v>
      </c>
      <c r="AF13" s="16" t="s">
        <v>22</v>
      </c>
      <c r="AG13" s="76"/>
    </row>
    <row r="14" spans="2:33" ht="27.9" customHeight="1">
      <c r="B14" s="37" t="s">
        <v>8</v>
      </c>
      <c r="C14" s="398"/>
      <c r="D14" s="2" t="s">
        <v>126</v>
      </c>
      <c r="E14" s="2"/>
      <c r="F14" s="2">
        <v>40</v>
      </c>
      <c r="G14" s="192" t="s">
        <v>140</v>
      </c>
      <c r="H14" s="193" t="s">
        <v>84</v>
      </c>
      <c r="I14" s="2">
        <v>70</v>
      </c>
      <c r="J14" s="121" t="s">
        <v>195</v>
      </c>
      <c r="K14" s="2" t="s">
        <v>135</v>
      </c>
      <c r="L14" s="2">
        <v>35</v>
      </c>
      <c r="M14" s="111" t="s">
        <v>109</v>
      </c>
      <c r="N14" s="111"/>
      <c r="O14" s="111">
        <v>40</v>
      </c>
      <c r="P14" s="2" t="s">
        <v>178</v>
      </c>
      <c r="Q14" s="2"/>
      <c r="R14" s="2">
        <v>120</v>
      </c>
      <c r="S14" s="2" t="s">
        <v>70</v>
      </c>
      <c r="T14" s="2"/>
      <c r="U14" s="2">
        <v>20</v>
      </c>
      <c r="V14" s="400"/>
      <c r="W14" s="91">
        <f>Y13*15+Y14*0+Y15*5+Y16*0+Y17*15+Y18*12+15</f>
        <v>116</v>
      </c>
      <c r="X14" s="38" t="s">
        <v>78</v>
      </c>
      <c r="Y14" s="39">
        <v>3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3" ht="27.9" customHeight="1">
      <c r="B15" s="37">
        <v>17</v>
      </c>
      <c r="C15" s="398"/>
      <c r="D15" s="2" t="s">
        <v>107</v>
      </c>
      <c r="E15" s="2"/>
      <c r="F15" s="2">
        <v>80</v>
      </c>
      <c r="G15" s="2"/>
      <c r="H15" s="2"/>
      <c r="I15" s="2"/>
      <c r="J15" s="2" t="s">
        <v>179</v>
      </c>
      <c r="K15" s="2" t="s">
        <v>84</v>
      </c>
      <c r="L15" s="2">
        <v>20</v>
      </c>
      <c r="M15" s="111" t="s">
        <v>300</v>
      </c>
      <c r="N15" s="111"/>
      <c r="O15" s="111">
        <v>40</v>
      </c>
      <c r="P15" s="2"/>
      <c r="Q15" s="2"/>
      <c r="R15" s="2"/>
      <c r="S15" s="2" t="s">
        <v>189</v>
      </c>
      <c r="T15" s="45"/>
      <c r="U15" s="2">
        <v>10</v>
      </c>
      <c r="V15" s="400"/>
      <c r="W15" s="40" t="s">
        <v>62</v>
      </c>
      <c r="X15" s="41" t="s">
        <v>24</v>
      </c>
      <c r="Y15" s="39">
        <v>2.2000000000000002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6"/>
    </row>
    <row r="16" spans="2:33" ht="27.9" customHeight="1">
      <c r="B16" s="37" t="s">
        <v>10</v>
      </c>
      <c r="C16" s="398"/>
      <c r="D16" s="2"/>
      <c r="E16" s="2"/>
      <c r="F16" s="2"/>
      <c r="G16" s="2"/>
      <c r="H16" s="45"/>
      <c r="I16" s="2"/>
      <c r="J16" s="2"/>
      <c r="K16" s="2"/>
      <c r="L16" s="2"/>
      <c r="M16" s="2"/>
      <c r="N16" s="134"/>
      <c r="O16" s="111"/>
      <c r="P16" s="2"/>
      <c r="Q16" s="45"/>
      <c r="R16" s="2"/>
      <c r="S16" s="2" t="s">
        <v>109</v>
      </c>
      <c r="T16" s="2"/>
      <c r="U16" s="2">
        <v>1</v>
      </c>
      <c r="V16" s="400"/>
      <c r="W16" s="89">
        <f>Y13*0+Y14*5+Y15*0+Y16*5+Y17*0+Y18*8</f>
        <v>27.5</v>
      </c>
      <c r="X16" s="41" t="s">
        <v>27</v>
      </c>
      <c r="Y16" s="39">
        <v>2.5</v>
      </c>
      <c r="Z16" s="15"/>
      <c r="AA16" s="16" t="s">
        <v>28</v>
      </c>
      <c r="AB16" s="17">
        <v>1.7</v>
      </c>
      <c r="AC16" s="17">
        <f>AB16*1</f>
        <v>1.7</v>
      </c>
      <c r="AD16" s="17" t="s">
        <v>26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>
      <c r="B17" s="406" t="s">
        <v>35</v>
      </c>
      <c r="C17" s="398"/>
      <c r="D17" s="2"/>
      <c r="E17" s="2"/>
      <c r="F17" s="2"/>
      <c r="G17" s="2"/>
      <c r="H17" s="45"/>
      <c r="I17" s="2"/>
      <c r="J17" s="2"/>
      <c r="K17" s="2"/>
      <c r="L17" s="2"/>
      <c r="M17" s="2"/>
      <c r="N17" s="45"/>
      <c r="O17" s="2"/>
      <c r="P17" s="2"/>
      <c r="Q17" s="45"/>
      <c r="R17" s="2"/>
      <c r="S17" s="2" t="s">
        <v>143</v>
      </c>
      <c r="T17" s="45"/>
      <c r="U17" s="2">
        <v>1</v>
      </c>
      <c r="V17" s="400"/>
      <c r="W17" s="40" t="s">
        <v>42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6"/>
    </row>
    <row r="18" spans="2:33" ht="27.9" customHeight="1">
      <c r="B18" s="406"/>
      <c r="C18" s="398"/>
      <c r="D18" s="2"/>
      <c r="E18" s="2"/>
      <c r="F18" s="2"/>
      <c r="G18" s="6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86"/>
      <c r="U18" s="2"/>
      <c r="V18" s="400"/>
      <c r="W18" s="89">
        <f>Y13*2+Y14*7+Y15*1+Y16*0+Y17*0+Y18*8</f>
        <v>35.200000000000003</v>
      </c>
      <c r="X18" s="80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33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0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01"/>
      <c r="W20" s="90">
        <f>W14*4+W18*4+W16*9</f>
        <v>852.3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3"/>
    </row>
    <row r="21" spans="2:33" s="36" customFormat="1" ht="27.9" customHeight="1">
      <c r="B21" s="31">
        <v>3</v>
      </c>
      <c r="C21" s="398"/>
      <c r="D21" s="32" t="str">
        <f>'115.3月素食'!J28</f>
        <v>香Q米飯</v>
      </c>
      <c r="E21" s="32" t="s">
        <v>15</v>
      </c>
      <c r="F21" s="32"/>
      <c r="G21" s="32" t="str">
        <f>'115.3月素食'!J29</f>
        <v>家常豆腐(豆)</v>
      </c>
      <c r="H21" s="32" t="s">
        <v>17</v>
      </c>
      <c r="I21" s="32"/>
      <c r="J21" s="32" t="str">
        <f>'115.3月素食'!J30</f>
        <v>塔香杏鮑菇</v>
      </c>
      <c r="K21" s="32" t="s">
        <v>17</v>
      </c>
      <c r="L21" s="32"/>
      <c r="M21" s="32" t="str">
        <f>'115.3月素食'!J31</f>
        <v>八寶辣醬(豆)(醃)</v>
      </c>
      <c r="N21" s="32" t="s">
        <v>158</v>
      </c>
      <c r="O21" s="32"/>
      <c r="P21" s="32" t="str">
        <f>'115.3月素食'!J32</f>
        <v>季節蔬菜X2</v>
      </c>
      <c r="Q21" s="32" t="s">
        <v>160</v>
      </c>
      <c r="R21" s="32"/>
      <c r="S21" s="32" t="str">
        <f>'115.3月素食'!J33</f>
        <v>香菇湯</v>
      </c>
      <c r="T21" s="32" t="s">
        <v>17</v>
      </c>
      <c r="U21" s="32"/>
      <c r="V21" s="399"/>
      <c r="W21" s="33" t="s">
        <v>92</v>
      </c>
      <c r="X21" s="34" t="s">
        <v>18</v>
      </c>
      <c r="Y21" s="35">
        <v>6</v>
      </c>
      <c r="Z21" s="16"/>
      <c r="AA21" s="16"/>
      <c r="AB21" s="17"/>
      <c r="AC21" s="16" t="s">
        <v>19</v>
      </c>
      <c r="AD21" s="16" t="s">
        <v>20</v>
      </c>
      <c r="AE21" s="16" t="s">
        <v>21</v>
      </c>
      <c r="AF21" s="16" t="s">
        <v>22</v>
      </c>
      <c r="AG21" s="76"/>
    </row>
    <row r="22" spans="2:33" s="57" customFormat="1" ht="27.75" customHeight="1">
      <c r="B22" s="37" t="s">
        <v>8</v>
      </c>
      <c r="C22" s="398"/>
      <c r="D22" s="2" t="s">
        <v>107</v>
      </c>
      <c r="E22" s="2"/>
      <c r="F22" s="2">
        <v>120</v>
      </c>
      <c r="G22" s="192" t="s">
        <v>110</v>
      </c>
      <c r="H22" s="193" t="s">
        <v>136</v>
      </c>
      <c r="I22" s="2">
        <v>70</v>
      </c>
      <c r="J22" s="121" t="s">
        <v>71</v>
      </c>
      <c r="K22" s="2"/>
      <c r="L22" s="2">
        <v>50</v>
      </c>
      <c r="M22" s="111" t="s">
        <v>192</v>
      </c>
      <c r="N22" s="111" t="s">
        <v>84</v>
      </c>
      <c r="O22" s="111">
        <v>60</v>
      </c>
      <c r="P22" s="2" t="s">
        <v>178</v>
      </c>
      <c r="Q22" s="2"/>
      <c r="R22" s="2">
        <v>120</v>
      </c>
      <c r="S22" s="2" t="s">
        <v>71</v>
      </c>
      <c r="T22" s="2"/>
      <c r="U22" s="2">
        <v>30</v>
      </c>
      <c r="V22" s="400"/>
      <c r="W22" s="91">
        <f>Y21*15+Y22*0+Y23*5+Y24*0+Y25*15+Y26*12+15</f>
        <v>116</v>
      </c>
      <c r="X22" s="38" t="s">
        <v>78</v>
      </c>
      <c r="Y22" s="39">
        <v>2.6</v>
      </c>
      <c r="Z22" s="55"/>
      <c r="AA22" s="56" t="s">
        <v>23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18</v>
      </c>
      <c r="C23" s="398"/>
      <c r="D23" s="2"/>
      <c r="E23" s="2"/>
      <c r="F23" s="2"/>
      <c r="G23" s="2" t="s">
        <v>79</v>
      </c>
      <c r="H23" s="2"/>
      <c r="I23" s="2">
        <v>1</v>
      </c>
      <c r="J23" s="2" t="s">
        <v>141</v>
      </c>
      <c r="K23" s="2"/>
      <c r="L23" s="2">
        <v>1</v>
      </c>
      <c r="M23" s="111" t="s">
        <v>109</v>
      </c>
      <c r="N23" s="111"/>
      <c r="O23" s="111">
        <v>3</v>
      </c>
      <c r="P23" s="2"/>
      <c r="Q23" s="2"/>
      <c r="R23" s="2"/>
      <c r="S23" s="2" t="s">
        <v>291</v>
      </c>
      <c r="T23" s="88"/>
      <c r="U23" s="2">
        <v>1</v>
      </c>
      <c r="V23" s="400"/>
      <c r="W23" s="40" t="s">
        <v>93</v>
      </c>
      <c r="X23" s="41" t="s">
        <v>24</v>
      </c>
      <c r="Y23" s="39">
        <v>2.2000000000000002</v>
      </c>
      <c r="AA23" s="58" t="s">
        <v>25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26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98"/>
      <c r="D24" s="2"/>
      <c r="E24" s="2"/>
      <c r="F24" s="2"/>
      <c r="G24" s="2"/>
      <c r="H24" s="45"/>
      <c r="I24" s="2"/>
      <c r="J24" s="2" t="s">
        <v>142</v>
      </c>
      <c r="K24" s="2"/>
      <c r="L24" s="2">
        <v>1</v>
      </c>
      <c r="M24" s="2" t="s">
        <v>196</v>
      </c>
      <c r="N24" s="134" t="s">
        <v>135</v>
      </c>
      <c r="O24" s="111">
        <v>20</v>
      </c>
      <c r="P24" s="2"/>
      <c r="Q24" s="45"/>
      <c r="R24" s="2"/>
      <c r="S24" s="2"/>
      <c r="T24" s="2"/>
      <c r="U24" s="2"/>
      <c r="V24" s="400"/>
      <c r="W24" s="89">
        <f>Y21*0+Y22*5+Y23*0+Y24*5+Y25*0+Y26*8</f>
        <v>25.5</v>
      </c>
      <c r="X24" s="41" t="s">
        <v>27</v>
      </c>
      <c r="Y24" s="39">
        <v>2.5</v>
      </c>
      <c r="Z24" s="55"/>
      <c r="AA24" s="61" t="s">
        <v>28</v>
      </c>
      <c r="AB24" s="56">
        <v>1.6</v>
      </c>
      <c r="AC24" s="56">
        <f>AB24*1</f>
        <v>1.6</v>
      </c>
      <c r="AD24" s="56" t="s">
        <v>26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06" t="s">
        <v>36</v>
      </c>
      <c r="C25" s="398"/>
      <c r="D25" s="2"/>
      <c r="E25" s="2"/>
      <c r="F25" s="2"/>
      <c r="G25" s="2"/>
      <c r="H25" s="45"/>
      <c r="I25" s="2"/>
      <c r="J25" s="2"/>
      <c r="K25" s="2"/>
      <c r="L25" s="2"/>
      <c r="M25" s="2" t="s">
        <v>193</v>
      </c>
      <c r="N25" s="88" t="s">
        <v>84</v>
      </c>
      <c r="O25" s="2">
        <v>5</v>
      </c>
      <c r="P25" s="2"/>
      <c r="Q25" s="45"/>
      <c r="R25" s="2"/>
      <c r="S25" s="2"/>
      <c r="T25" s="45"/>
      <c r="U25" s="2"/>
      <c r="V25" s="400"/>
      <c r="W25" s="40" t="s">
        <v>87</v>
      </c>
      <c r="X25" s="41" t="s">
        <v>30</v>
      </c>
      <c r="Y25" s="39">
        <v>0</v>
      </c>
      <c r="AA25" s="61" t="s">
        <v>31</v>
      </c>
      <c r="AB25" s="56">
        <v>2.5</v>
      </c>
      <c r="AC25" s="56"/>
      <c r="AD25" s="56">
        <f>AB25*5</f>
        <v>12.5</v>
      </c>
      <c r="AE25" s="56" t="s">
        <v>26</v>
      </c>
      <c r="AF25" s="56">
        <f>AD25*9</f>
        <v>112.5</v>
      </c>
      <c r="AG25" s="76"/>
    </row>
    <row r="26" spans="2:33" s="57" customFormat="1" ht="27.9" customHeight="1">
      <c r="B26" s="406"/>
      <c r="C26" s="398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86"/>
      <c r="U26" s="2"/>
      <c r="V26" s="400"/>
      <c r="W26" s="89">
        <f>Y21*2+Y22*7+Y23*1+Y24*0+Y25*0+Y26*8</f>
        <v>32.4</v>
      </c>
      <c r="X26" s="80" t="s">
        <v>39</v>
      </c>
      <c r="Y26" s="46">
        <v>0</v>
      </c>
      <c r="Z26" s="55"/>
      <c r="AA26" s="61" t="s">
        <v>32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33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0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01"/>
      <c r="W28" s="90">
        <f>W22*4+W26*4+W24*9</f>
        <v>823.1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3"/>
    </row>
    <row r="29" spans="2:33" s="36" customFormat="1" ht="27.9" customHeight="1">
      <c r="B29" s="31">
        <v>3</v>
      </c>
      <c r="C29" s="398"/>
      <c r="D29" s="32" t="str">
        <f>'115.3月素食'!N28</f>
        <v>地瓜飯</v>
      </c>
      <c r="E29" s="32" t="s">
        <v>15</v>
      </c>
      <c r="F29" s="32"/>
      <c r="G29" s="32" t="str">
        <f>'115.3月素食'!N29</f>
        <v>滷蛋X1</v>
      </c>
      <c r="H29" s="32" t="s">
        <v>73</v>
      </c>
      <c r="I29" s="32"/>
      <c r="J29" s="32" t="str">
        <f>'115.3月素食'!N30</f>
        <v>香滷豆干(豆)</v>
      </c>
      <c r="K29" s="32" t="s">
        <v>17</v>
      </c>
      <c r="L29" s="32"/>
      <c r="M29" s="32" t="str">
        <f>'115.3月素食'!N31</f>
        <v>白菜珍菇</v>
      </c>
      <c r="N29" s="32" t="s">
        <v>69</v>
      </c>
      <c r="O29" s="32"/>
      <c r="P29" s="32" t="str">
        <f>'115.3月素食'!N32</f>
        <v>季節蔬菜X2</v>
      </c>
      <c r="Q29" s="32" t="s">
        <v>160</v>
      </c>
      <c r="R29" s="32"/>
      <c r="S29" s="32" t="str">
        <f>'115.3月素食'!N33</f>
        <v>鮮蔬湯/水果</v>
      </c>
      <c r="T29" s="32" t="s">
        <v>44</v>
      </c>
      <c r="U29" s="32"/>
      <c r="V29" s="399" t="s">
        <v>32</v>
      </c>
      <c r="W29" s="33" t="s">
        <v>94</v>
      </c>
      <c r="X29" s="34" t="s">
        <v>18</v>
      </c>
      <c r="Y29" s="35">
        <v>6.4</v>
      </c>
      <c r="Z29" s="16"/>
      <c r="AA29" s="16"/>
      <c r="AB29" s="17"/>
      <c r="AC29" s="16" t="s">
        <v>19</v>
      </c>
      <c r="AD29" s="16" t="s">
        <v>20</v>
      </c>
      <c r="AE29" s="16" t="s">
        <v>21</v>
      </c>
      <c r="AF29" s="16" t="s">
        <v>22</v>
      </c>
    </row>
    <row r="30" spans="2:33" ht="27.9" customHeight="1">
      <c r="B30" s="37" t="s">
        <v>8</v>
      </c>
      <c r="C30" s="398"/>
      <c r="D30" s="2" t="s">
        <v>49</v>
      </c>
      <c r="E30" s="2"/>
      <c r="F30" s="2">
        <v>50</v>
      </c>
      <c r="G30" s="2" t="s">
        <v>301</v>
      </c>
      <c r="H30" s="2"/>
      <c r="I30" s="2">
        <v>55</v>
      </c>
      <c r="J30" s="186" t="s">
        <v>140</v>
      </c>
      <c r="K30" s="193" t="s">
        <v>84</v>
      </c>
      <c r="L30" s="2">
        <v>80</v>
      </c>
      <c r="M30" s="2" t="s">
        <v>216</v>
      </c>
      <c r="N30" s="2"/>
      <c r="O30" s="2">
        <v>60</v>
      </c>
      <c r="P30" s="2" t="s">
        <v>178</v>
      </c>
      <c r="Q30" s="2"/>
      <c r="R30" s="2">
        <v>120</v>
      </c>
      <c r="S30" s="2" t="s">
        <v>114</v>
      </c>
      <c r="T30" s="2"/>
      <c r="U30" s="2">
        <v>30</v>
      </c>
      <c r="V30" s="400"/>
      <c r="W30" s="91">
        <f>Y29*15+Y30*0+Y31*5+Y32*0+Y33*15+Y34*12</f>
        <v>122</v>
      </c>
      <c r="X30" s="38" t="s">
        <v>78</v>
      </c>
      <c r="Y30" s="39">
        <v>2.6</v>
      </c>
      <c r="Z30" s="15"/>
      <c r="AA30" s="17" t="s">
        <v>23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19</v>
      </c>
      <c r="C31" s="398"/>
      <c r="D31" s="2" t="s">
        <v>107</v>
      </c>
      <c r="E31" s="2"/>
      <c r="F31" s="2">
        <v>110</v>
      </c>
      <c r="G31" s="2"/>
      <c r="H31" s="2"/>
      <c r="I31" s="2"/>
      <c r="J31" s="2"/>
      <c r="K31" s="2"/>
      <c r="L31" s="2"/>
      <c r="M31" s="2" t="s">
        <v>70</v>
      </c>
      <c r="N31" s="2"/>
      <c r="O31" s="2">
        <v>5</v>
      </c>
      <c r="P31" s="2"/>
      <c r="Q31" s="2"/>
      <c r="R31" s="2"/>
      <c r="S31" s="2" t="s">
        <v>109</v>
      </c>
      <c r="T31" s="88"/>
      <c r="U31" s="2">
        <v>1</v>
      </c>
      <c r="V31" s="400"/>
      <c r="W31" s="40" t="s">
        <v>95</v>
      </c>
      <c r="X31" s="41" t="s">
        <v>24</v>
      </c>
      <c r="Y31" s="39">
        <v>2.2000000000000002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</row>
    <row r="32" spans="2:33" ht="27.9" customHeight="1">
      <c r="B32" s="37" t="s">
        <v>10</v>
      </c>
      <c r="C32" s="398"/>
      <c r="D32" s="45"/>
      <c r="E32" s="45"/>
      <c r="F32" s="2"/>
      <c r="G32" s="2"/>
      <c r="H32" s="45"/>
      <c r="I32" s="2"/>
      <c r="J32" s="2"/>
      <c r="K32" s="86"/>
      <c r="L32" s="2"/>
      <c r="M32" s="2" t="s">
        <v>189</v>
      </c>
      <c r="N32" s="2"/>
      <c r="O32" s="2">
        <v>5</v>
      </c>
      <c r="P32" s="2"/>
      <c r="Q32" s="45"/>
      <c r="R32" s="2"/>
      <c r="S32" s="2" t="s">
        <v>143</v>
      </c>
      <c r="T32" s="45"/>
      <c r="U32" s="2">
        <v>1</v>
      </c>
      <c r="V32" s="400"/>
      <c r="W32" s="89">
        <f>Y29*0+Y30*5+Y31*0+Y32*5+Y33*0+Y34*8</f>
        <v>28</v>
      </c>
      <c r="X32" s="41" t="s">
        <v>27</v>
      </c>
      <c r="Y32" s="39">
        <v>3</v>
      </c>
      <c r="Z32" s="15"/>
      <c r="AA32" s="16" t="s">
        <v>28</v>
      </c>
      <c r="AB32" s="17">
        <v>1.8</v>
      </c>
      <c r="AC32" s="17">
        <f>AB32*1</f>
        <v>1.8</v>
      </c>
      <c r="AD32" s="17" t="s">
        <v>26</v>
      </c>
      <c r="AE32" s="17">
        <f>AB32*5</f>
        <v>9</v>
      </c>
      <c r="AF32" s="17">
        <f>AC32*4+AE32*4</f>
        <v>43.2</v>
      </c>
    </row>
    <row r="33" spans="2:33" ht="27.9" customHeight="1">
      <c r="B33" s="406" t="s">
        <v>37</v>
      </c>
      <c r="C33" s="398"/>
      <c r="D33" s="45"/>
      <c r="E33" s="45"/>
      <c r="F33" s="2"/>
      <c r="G33" s="2"/>
      <c r="H33" s="45"/>
      <c r="I33" s="2"/>
      <c r="J33" s="2"/>
      <c r="K33" s="45"/>
      <c r="L33" s="2"/>
      <c r="M33" s="2" t="s">
        <v>109</v>
      </c>
      <c r="N33" s="45"/>
      <c r="O33" s="2">
        <v>1</v>
      </c>
      <c r="P33" s="2"/>
      <c r="Q33" s="45"/>
      <c r="R33" s="2"/>
      <c r="S33" s="2"/>
      <c r="T33" s="45"/>
      <c r="U33" s="2"/>
      <c r="V33" s="400"/>
      <c r="W33" s="40" t="s">
        <v>87</v>
      </c>
      <c r="X33" s="41" t="s">
        <v>30</v>
      </c>
      <c r="Y33" s="39">
        <v>1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</row>
    <row r="34" spans="2:33" ht="27.9" customHeight="1">
      <c r="B34" s="406"/>
      <c r="C34" s="398"/>
      <c r="D34" s="45"/>
      <c r="E34" s="45"/>
      <c r="F34" s="2"/>
      <c r="G34" s="6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00"/>
      <c r="W34" s="89">
        <f>Y29*2+Y30*7+Y31*1+Y32*0+Y33*0+Y34*8</f>
        <v>33.200000000000003</v>
      </c>
      <c r="X34" s="80" t="s">
        <v>39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</row>
    <row r="35" spans="2:33" ht="27.9" customHeight="1">
      <c r="B35" s="47" t="s">
        <v>33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0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01"/>
      <c r="W36" s="90">
        <f>W30*4+W34*4+W32*9</f>
        <v>872.8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3"/>
    </row>
    <row r="37" spans="2:33" s="36" customFormat="1" ht="27.9" customHeight="1">
      <c r="B37" s="31">
        <v>3</v>
      </c>
      <c r="C37" s="398"/>
      <c r="D37" s="32" t="str">
        <f>'115.3月素食'!R28</f>
        <v>香Q米飯</v>
      </c>
      <c r="E37" s="32" t="s">
        <v>15</v>
      </c>
      <c r="F37" s="32"/>
      <c r="G37" s="32" t="str">
        <f>'115.3月素食'!R29</f>
        <v>豆豉豆腐(豆)(醃)</v>
      </c>
      <c r="H37" s="32" t="s">
        <v>17</v>
      </c>
      <c r="I37" s="32"/>
      <c r="J37" s="32" t="str">
        <f>'115.3月素食'!R30</f>
        <v>白醬洋芋</v>
      </c>
      <c r="K37" s="32" t="s">
        <v>47</v>
      </c>
      <c r="L37" s="32"/>
      <c r="M37" s="32" t="str">
        <f>'115.3月素食'!R31</f>
        <v>高麗菜香菇</v>
      </c>
      <c r="N37" s="32" t="s">
        <v>159</v>
      </c>
      <c r="O37" s="32"/>
      <c r="P37" s="32" t="str">
        <f>'115.3月素食'!R32</f>
        <v>季節蔬菜X2</v>
      </c>
      <c r="Q37" s="32" t="s">
        <v>160</v>
      </c>
      <c r="R37" s="32"/>
      <c r="S37" s="32" t="str">
        <f>'115.3月素食'!R33</f>
        <v>日式海芽湯</v>
      </c>
      <c r="T37" s="32" t="s">
        <v>47</v>
      </c>
      <c r="U37" s="32"/>
      <c r="V37" s="399"/>
      <c r="W37" s="33" t="s">
        <v>96</v>
      </c>
      <c r="X37" s="34" t="s">
        <v>18</v>
      </c>
      <c r="Y37" s="35">
        <v>6.5</v>
      </c>
      <c r="Z37" s="16"/>
      <c r="AA37" s="16"/>
      <c r="AB37" s="17"/>
      <c r="AC37" s="16" t="s">
        <v>19</v>
      </c>
      <c r="AD37" s="16" t="s">
        <v>20</v>
      </c>
      <c r="AE37" s="16" t="s">
        <v>21</v>
      </c>
      <c r="AF37" s="16" t="s">
        <v>22</v>
      </c>
      <c r="AG37" s="76"/>
    </row>
    <row r="38" spans="2:33" ht="27.9" customHeight="1">
      <c r="B38" s="37" t="s">
        <v>8</v>
      </c>
      <c r="C38" s="398"/>
      <c r="D38" s="2" t="s">
        <v>107</v>
      </c>
      <c r="E38" s="2"/>
      <c r="F38" s="2">
        <v>120</v>
      </c>
      <c r="G38" s="2" t="s">
        <v>292</v>
      </c>
      <c r="H38" s="2" t="s">
        <v>135</v>
      </c>
      <c r="I38" s="2">
        <v>1</v>
      </c>
      <c r="J38" s="111" t="s">
        <v>172</v>
      </c>
      <c r="K38" s="111"/>
      <c r="L38" s="111">
        <v>50</v>
      </c>
      <c r="M38" s="111" t="s">
        <v>114</v>
      </c>
      <c r="N38" s="111"/>
      <c r="O38" s="111">
        <v>80</v>
      </c>
      <c r="P38" s="2" t="s">
        <v>178</v>
      </c>
      <c r="Q38" s="2"/>
      <c r="R38" s="2">
        <v>120</v>
      </c>
      <c r="S38" s="2" t="s">
        <v>56</v>
      </c>
      <c r="T38" s="2"/>
      <c r="U38" s="2">
        <v>1</v>
      </c>
      <c r="V38" s="400"/>
      <c r="W38" s="91">
        <f>Y37*15+Y38*0+Y39*5+Y40*0+Y41*15+Y42*12+15</f>
        <v>122.5</v>
      </c>
      <c r="X38" s="38" t="s">
        <v>78</v>
      </c>
      <c r="Y38" s="39">
        <v>2.5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20</v>
      </c>
      <c r="C39" s="398"/>
      <c r="D39" s="2"/>
      <c r="E39" s="2"/>
      <c r="F39" s="2"/>
      <c r="G39" s="2" t="s">
        <v>110</v>
      </c>
      <c r="H39" s="2" t="s">
        <v>84</v>
      </c>
      <c r="I39" s="2">
        <v>80</v>
      </c>
      <c r="J39" s="111" t="s">
        <v>193</v>
      </c>
      <c r="K39" s="111" t="s">
        <v>84</v>
      </c>
      <c r="L39" s="111">
        <v>10</v>
      </c>
      <c r="M39" s="111" t="s">
        <v>190</v>
      </c>
      <c r="N39" s="111"/>
      <c r="O39" s="111">
        <v>1</v>
      </c>
      <c r="P39" s="2"/>
      <c r="Q39" s="2"/>
      <c r="R39" s="2"/>
      <c r="S39" s="2" t="s">
        <v>173</v>
      </c>
      <c r="T39" s="2"/>
      <c r="U39" s="2">
        <v>5</v>
      </c>
      <c r="V39" s="400"/>
      <c r="W39" s="40" t="s">
        <v>97</v>
      </c>
      <c r="X39" s="41" t="s">
        <v>24</v>
      </c>
      <c r="Y39" s="39">
        <v>2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98"/>
      <c r="D40" s="2"/>
      <c r="E40" s="2"/>
      <c r="F40" s="2"/>
      <c r="G40" s="2"/>
      <c r="H40" s="2"/>
      <c r="I40" s="2"/>
      <c r="J40" s="2" t="s">
        <v>79</v>
      </c>
      <c r="K40" s="134"/>
      <c r="L40" s="111">
        <v>1</v>
      </c>
      <c r="M40" s="2" t="s">
        <v>137</v>
      </c>
      <c r="N40" s="134"/>
      <c r="O40" s="111">
        <v>3</v>
      </c>
      <c r="P40" s="2"/>
      <c r="Q40" s="2"/>
      <c r="R40" s="2"/>
      <c r="S40" s="2" t="s">
        <v>108</v>
      </c>
      <c r="T40" s="2"/>
      <c r="U40" s="2">
        <v>1</v>
      </c>
      <c r="V40" s="400"/>
      <c r="W40" s="89">
        <f>Y37*0+Y38*5+Y39*0+Y40*5+Y41*0+Y42*8</f>
        <v>25</v>
      </c>
      <c r="X40" s="41" t="s">
        <v>27</v>
      </c>
      <c r="Y40" s="39">
        <v>2.5</v>
      </c>
      <c r="Z40" s="15"/>
      <c r="AA40" s="16" t="s">
        <v>28</v>
      </c>
      <c r="AB40" s="17">
        <v>1.6</v>
      </c>
      <c r="AC40" s="17">
        <f>AB40*1</f>
        <v>1.6</v>
      </c>
      <c r="AD40" s="17" t="s">
        <v>26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406" t="s">
        <v>29</v>
      </c>
      <c r="C41" s="398"/>
      <c r="D41" s="2"/>
      <c r="E41" s="2"/>
      <c r="F41" s="2"/>
      <c r="G41" s="2"/>
      <c r="H41" s="2"/>
      <c r="I41" s="2"/>
      <c r="J41" s="2"/>
      <c r="K41" s="2"/>
      <c r="L41" s="2"/>
      <c r="M41" s="2"/>
      <c r="N41" s="88"/>
      <c r="O41" s="2"/>
      <c r="P41" s="2"/>
      <c r="Q41" s="2"/>
      <c r="R41" s="2"/>
      <c r="S41" s="2"/>
      <c r="T41" s="2"/>
      <c r="U41" s="2"/>
      <c r="V41" s="400"/>
      <c r="W41" s="40" t="s">
        <v>98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6"/>
    </row>
    <row r="42" spans="2:33" ht="27.9" customHeight="1">
      <c r="B42" s="406"/>
      <c r="C42" s="398"/>
      <c r="D42" s="45"/>
      <c r="E42" s="45"/>
      <c r="F42" s="2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400"/>
      <c r="W42" s="89">
        <f>Y37*2+Y38*7+Y39*1+Y40*0+Y41*0+Y42*8</f>
        <v>32.5</v>
      </c>
      <c r="X42" s="80" t="s">
        <v>39</v>
      </c>
      <c r="Y42" s="46">
        <v>0</v>
      </c>
      <c r="Z42" s="15"/>
      <c r="AA42" s="16" t="s">
        <v>32</v>
      </c>
      <c r="AE42" s="16">
        <f>AB42*15</f>
        <v>0</v>
      </c>
      <c r="AG42" s="91"/>
    </row>
    <row r="43" spans="2:33" ht="27.9" customHeight="1">
      <c r="B43" s="47" t="s">
        <v>33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121"/>
      <c r="N43" s="136"/>
      <c r="O43" s="2"/>
      <c r="P43" s="2"/>
      <c r="Q43" s="45"/>
      <c r="R43" s="2"/>
      <c r="S43" s="2"/>
      <c r="T43" s="45"/>
      <c r="U43" s="2"/>
      <c r="V43" s="40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01"/>
      <c r="W44" s="90">
        <f>W38*4+W42*4+W40*9</f>
        <v>845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3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74"/>
      <c r="AB45" s="56"/>
    </row>
    <row r="46" spans="2:33" ht="28.2">
      <c r="B46" s="56"/>
      <c r="C46" s="61"/>
      <c r="D46" s="392"/>
      <c r="E46" s="392"/>
      <c r="F46" s="393"/>
      <c r="G46" s="393"/>
      <c r="H46" s="75"/>
      <c r="K46" s="75"/>
      <c r="M46" s="137"/>
      <c r="N46" s="137"/>
      <c r="O46" s="137"/>
      <c r="Q46" s="75"/>
      <c r="T46" s="75"/>
    </row>
    <row r="47" spans="2:33" ht="28.2">
      <c r="M47" s="137"/>
      <c r="N47" s="137"/>
      <c r="O47" s="137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L3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8"/>
  <sheetViews>
    <sheetView topLeftCell="A18" zoomScale="75" zoomScaleNormal="75" workbookViewId="0">
      <selection activeCell="V37" sqref="V37:V4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03" t="s">
        <v>314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"/>
      <c r="AB1" s="6"/>
    </row>
    <row r="2" spans="2:33" s="5" customFormat="1" ht="13.5" customHeight="1">
      <c r="B2" s="404"/>
      <c r="C2" s="405"/>
      <c r="D2" s="405"/>
      <c r="E2" s="405"/>
      <c r="F2" s="405"/>
      <c r="G2" s="40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40</v>
      </c>
      <c r="C3" s="10"/>
      <c r="D3" s="11"/>
      <c r="E3" s="11"/>
      <c r="F3" s="407"/>
      <c r="G3" s="407"/>
      <c r="H3" s="407"/>
      <c r="I3" s="407"/>
      <c r="J3" s="407"/>
      <c r="K3" s="407"/>
      <c r="L3" s="40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2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4" t="s">
        <v>43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3</v>
      </c>
      <c r="C5" s="398"/>
      <c r="D5" s="32" t="str">
        <f>'115.3月素食'!B37</f>
        <v>香Q米飯</v>
      </c>
      <c r="E5" s="32" t="s">
        <v>120</v>
      </c>
      <c r="F5" s="1" t="s">
        <v>16</v>
      </c>
      <c r="G5" s="32" t="str">
        <f>'115.3月素食'!B38</f>
        <v>紅燒豆腐丁(加)</v>
      </c>
      <c r="H5" s="32" t="s">
        <v>17</v>
      </c>
      <c r="I5" s="1" t="s">
        <v>16</v>
      </c>
      <c r="J5" s="32" t="str">
        <f>'115.3月素食'!B39</f>
        <v>蒸蛋</v>
      </c>
      <c r="K5" s="32" t="s">
        <v>15</v>
      </c>
      <c r="L5" s="1" t="s">
        <v>16</v>
      </c>
      <c r="M5" s="32" t="str">
        <f>'115.3月素食'!B40</f>
        <v>白菜香菇</v>
      </c>
      <c r="N5" s="32" t="s">
        <v>17</v>
      </c>
      <c r="O5" s="1" t="s">
        <v>16</v>
      </c>
      <c r="P5" s="32" t="str">
        <f>'115.3月素食'!B41</f>
        <v>季節蔬菜X2</v>
      </c>
      <c r="Q5" s="32" t="s">
        <v>168</v>
      </c>
      <c r="R5" s="1" t="s">
        <v>16</v>
      </c>
      <c r="S5" s="32" t="str">
        <f>'115.3月素食'!B42</f>
        <v>玉米濃湯(芡)</v>
      </c>
      <c r="T5" s="32" t="s">
        <v>112</v>
      </c>
      <c r="U5" s="1" t="s">
        <v>16</v>
      </c>
      <c r="V5" s="399"/>
      <c r="W5" s="33" t="s">
        <v>64</v>
      </c>
      <c r="X5" s="34" t="s">
        <v>18</v>
      </c>
      <c r="Y5" s="35">
        <v>6.2</v>
      </c>
      <c r="Z5" s="16"/>
      <c r="AA5" s="16"/>
      <c r="AB5" s="17"/>
      <c r="AC5" s="16" t="s">
        <v>19</v>
      </c>
      <c r="AD5" s="16" t="s">
        <v>20</v>
      </c>
      <c r="AE5" s="16" t="s">
        <v>21</v>
      </c>
      <c r="AF5" s="16" t="s">
        <v>22</v>
      </c>
      <c r="AG5" s="76"/>
    </row>
    <row r="6" spans="2:33" ht="27.9" customHeight="1">
      <c r="B6" s="37" t="s">
        <v>8</v>
      </c>
      <c r="C6" s="398"/>
      <c r="D6" s="2" t="s">
        <v>119</v>
      </c>
      <c r="E6" s="2"/>
      <c r="F6" s="2">
        <v>120</v>
      </c>
      <c r="G6" s="2" t="s">
        <v>180</v>
      </c>
      <c r="H6" s="2" t="s">
        <v>138</v>
      </c>
      <c r="I6" s="2">
        <v>80</v>
      </c>
      <c r="J6" s="2" t="s">
        <v>300</v>
      </c>
      <c r="K6" s="2"/>
      <c r="L6" s="2">
        <v>55</v>
      </c>
      <c r="M6" s="2" t="s">
        <v>216</v>
      </c>
      <c r="N6" s="2"/>
      <c r="O6" s="2">
        <v>100</v>
      </c>
      <c r="P6" s="2" t="s">
        <v>178</v>
      </c>
      <c r="Q6" s="2"/>
      <c r="R6" s="2">
        <v>100</v>
      </c>
      <c r="S6" s="2" t="s">
        <v>113</v>
      </c>
      <c r="T6" s="2"/>
      <c r="U6" s="2">
        <v>20</v>
      </c>
      <c r="V6" s="400"/>
      <c r="W6" s="91">
        <f>Y5*15+Y6*0+Y7*5+Y8*0+Y9*15+Y10*12+15</f>
        <v>118</v>
      </c>
      <c r="X6" s="38" t="s">
        <v>78</v>
      </c>
      <c r="Y6" s="39">
        <v>2.8</v>
      </c>
      <c r="Z6" s="15"/>
      <c r="AA6" s="17" t="s">
        <v>23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23</v>
      </c>
      <c r="C7" s="398"/>
      <c r="D7" s="2"/>
      <c r="E7" s="2"/>
      <c r="F7" s="2"/>
      <c r="G7" s="2"/>
      <c r="H7" s="2"/>
      <c r="I7" s="2"/>
      <c r="J7" s="2"/>
      <c r="K7" s="2"/>
      <c r="L7" s="2"/>
      <c r="M7" s="2" t="s">
        <v>190</v>
      </c>
      <c r="N7" s="2"/>
      <c r="O7" s="2">
        <v>1</v>
      </c>
      <c r="P7" s="2"/>
      <c r="Q7" s="2"/>
      <c r="R7" s="2"/>
      <c r="S7" s="2"/>
      <c r="T7" s="2"/>
      <c r="U7" s="2"/>
      <c r="V7" s="400"/>
      <c r="W7" s="40" t="s">
        <v>62</v>
      </c>
      <c r="X7" s="41" t="s">
        <v>24</v>
      </c>
      <c r="Y7" s="39">
        <v>2</v>
      </c>
      <c r="AA7" s="42" t="s">
        <v>25</v>
      </c>
      <c r="AB7" s="17">
        <v>2</v>
      </c>
      <c r="AC7" s="43">
        <f>AB7*7</f>
        <v>14</v>
      </c>
      <c r="AD7" s="17">
        <f>AB7*5</f>
        <v>10</v>
      </c>
      <c r="AE7" s="17" t="s">
        <v>26</v>
      </c>
      <c r="AF7" s="44">
        <f>AC7*4+AD7*9</f>
        <v>146</v>
      </c>
      <c r="AG7" s="76"/>
    </row>
    <row r="8" spans="2:33" ht="27.9" customHeight="1">
      <c r="B8" s="37" t="s">
        <v>10</v>
      </c>
      <c r="C8" s="398"/>
      <c r="D8" s="2"/>
      <c r="E8" s="2"/>
      <c r="F8" s="2"/>
      <c r="G8" s="186"/>
      <c r="H8" s="191"/>
      <c r="I8" s="2"/>
      <c r="J8" s="2"/>
      <c r="K8" s="2"/>
      <c r="L8" s="2"/>
      <c r="M8" s="2" t="s">
        <v>109</v>
      </c>
      <c r="N8" s="2"/>
      <c r="O8" s="2">
        <v>1</v>
      </c>
      <c r="P8" s="2"/>
      <c r="Q8" s="45"/>
      <c r="R8" s="2"/>
      <c r="S8" s="2"/>
      <c r="T8" s="2"/>
      <c r="U8" s="2"/>
      <c r="V8" s="400"/>
      <c r="W8" s="89">
        <f>Y5*0+Y6*5+Y7*0+Y8*5+Y9*0+Y10*8</f>
        <v>26.5</v>
      </c>
      <c r="X8" s="41" t="s">
        <v>27</v>
      </c>
      <c r="Y8" s="39">
        <v>2.5</v>
      </c>
      <c r="Z8" s="15"/>
      <c r="AA8" s="16" t="s">
        <v>28</v>
      </c>
      <c r="AB8" s="17">
        <v>1.5</v>
      </c>
      <c r="AC8" s="17">
        <f>AB8*1</f>
        <v>1.5</v>
      </c>
      <c r="AD8" s="17" t="s">
        <v>26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406" t="s">
        <v>34</v>
      </c>
      <c r="C9" s="398"/>
      <c r="D9" s="2"/>
      <c r="E9" s="2"/>
      <c r="F9" s="2"/>
      <c r="G9" s="2"/>
      <c r="H9" s="45"/>
      <c r="I9" s="2"/>
      <c r="J9" s="2"/>
      <c r="K9" s="86"/>
      <c r="L9" s="2"/>
      <c r="M9" s="2"/>
      <c r="N9" s="2"/>
      <c r="O9" s="2"/>
      <c r="P9" s="2"/>
      <c r="Q9" s="45"/>
      <c r="R9" s="2"/>
      <c r="S9" s="2"/>
      <c r="T9" s="2"/>
      <c r="U9" s="2"/>
      <c r="V9" s="400"/>
      <c r="W9" s="40" t="s">
        <v>42</v>
      </c>
      <c r="X9" s="41" t="s">
        <v>30</v>
      </c>
      <c r="Y9" s="39">
        <v>0</v>
      </c>
      <c r="AA9" s="16" t="s">
        <v>31</v>
      </c>
      <c r="AB9" s="17">
        <v>2.5</v>
      </c>
      <c r="AC9" s="17"/>
      <c r="AD9" s="17">
        <f>AB9*5</f>
        <v>12.5</v>
      </c>
      <c r="AE9" s="17" t="s">
        <v>26</v>
      </c>
      <c r="AF9" s="17">
        <f>AD9*9</f>
        <v>112.5</v>
      </c>
      <c r="AG9" s="76"/>
    </row>
    <row r="10" spans="2:33" ht="27.9" customHeight="1">
      <c r="B10" s="406"/>
      <c r="C10" s="398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45"/>
      <c r="U10" s="2"/>
      <c r="V10" s="400"/>
      <c r="W10" s="89">
        <f>Y5*2+Y6*7+Y7*1+Y8*0+Y9*0+Y10*8</f>
        <v>34</v>
      </c>
      <c r="X10" s="80" t="s">
        <v>39</v>
      </c>
      <c r="Y10" s="46">
        <v>0</v>
      </c>
      <c r="Z10" s="15"/>
      <c r="AA10" s="16" t="s">
        <v>32</v>
      </c>
      <c r="AE10" s="16">
        <f>AB10*15</f>
        <v>0</v>
      </c>
      <c r="AG10" s="91"/>
    </row>
    <row r="11" spans="2:33" ht="27.9" customHeight="1">
      <c r="B11" s="47" t="s">
        <v>33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0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01"/>
      <c r="W12" s="90">
        <f>W6*4+W10*4+W8*9</f>
        <v>846.5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3"/>
    </row>
    <row r="13" spans="2:33" s="36" customFormat="1" ht="27.9" customHeight="1">
      <c r="B13" s="31">
        <v>3</v>
      </c>
      <c r="C13" s="398"/>
      <c r="D13" s="32" t="str">
        <f>'115.3月素食'!F37</f>
        <v>五穀飯</v>
      </c>
      <c r="E13" s="32" t="s">
        <v>120</v>
      </c>
      <c r="F13" s="32"/>
      <c r="G13" s="32" t="str">
        <f>'115.3月素食'!F38</f>
        <v>素肉燥(豆)</v>
      </c>
      <c r="H13" s="32" t="s">
        <v>161</v>
      </c>
      <c r="I13" s="32"/>
      <c r="J13" s="32" t="str">
        <f>'115.3月素食'!F39</f>
        <v>烤豆腐(加)</v>
      </c>
      <c r="K13" s="32" t="s">
        <v>68</v>
      </c>
      <c r="L13" s="32"/>
      <c r="M13" s="32" t="str">
        <f>'115.3月素食'!F40</f>
        <v>高麗菜冬粉</v>
      </c>
      <c r="N13" s="32" t="s">
        <v>118</v>
      </c>
      <c r="O13" s="32"/>
      <c r="P13" s="32" t="str">
        <f>'115.3月素食'!F41</f>
        <v>季節蔬菜X2</v>
      </c>
      <c r="Q13" s="32" t="s">
        <v>168</v>
      </c>
      <c r="R13" s="32"/>
      <c r="S13" s="32" t="str">
        <f>'115.3月素食'!F42</f>
        <v>蘿蔔香菇湯</v>
      </c>
      <c r="T13" s="32" t="s">
        <v>118</v>
      </c>
      <c r="U13" s="32"/>
      <c r="V13" s="399"/>
      <c r="W13" s="33" t="s">
        <v>64</v>
      </c>
      <c r="X13" s="34" t="s">
        <v>18</v>
      </c>
      <c r="Y13" s="35">
        <v>6.5</v>
      </c>
      <c r="Z13" s="16"/>
      <c r="AA13" s="16"/>
      <c r="AB13" s="17"/>
      <c r="AC13" s="16" t="s">
        <v>19</v>
      </c>
      <c r="AD13" s="16" t="s">
        <v>20</v>
      </c>
      <c r="AE13" s="16" t="s">
        <v>21</v>
      </c>
      <c r="AF13" s="16" t="s">
        <v>22</v>
      </c>
      <c r="AG13" s="76"/>
    </row>
    <row r="14" spans="2:33" ht="27.9" customHeight="1">
      <c r="B14" s="37" t="s">
        <v>8</v>
      </c>
      <c r="C14" s="398"/>
      <c r="D14" s="2" t="s">
        <v>289</v>
      </c>
      <c r="E14" s="2"/>
      <c r="F14" s="2">
        <v>40</v>
      </c>
      <c r="G14" s="192" t="s">
        <v>179</v>
      </c>
      <c r="H14" s="193" t="s">
        <v>84</v>
      </c>
      <c r="I14" s="2">
        <v>70</v>
      </c>
      <c r="J14" s="2" t="s">
        <v>144</v>
      </c>
      <c r="K14" s="2" t="s">
        <v>138</v>
      </c>
      <c r="L14" s="2">
        <v>60</v>
      </c>
      <c r="M14" s="2" t="s">
        <v>114</v>
      </c>
      <c r="N14" s="2"/>
      <c r="O14" s="2">
        <v>50</v>
      </c>
      <c r="P14" s="2" t="s">
        <v>178</v>
      </c>
      <c r="Q14" s="2"/>
      <c r="R14" s="2">
        <v>120</v>
      </c>
      <c r="S14" s="2" t="s">
        <v>55</v>
      </c>
      <c r="T14" s="2"/>
      <c r="U14" s="2">
        <v>30</v>
      </c>
      <c r="V14" s="400"/>
      <c r="W14" s="91">
        <f>Y13*15+Y14*0+Y15*5+Y16*0+Y17*15+Y18*12+15</f>
        <v>123</v>
      </c>
      <c r="X14" s="38" t="s">
        <v>78</v>
      </c>
      <c r="Y14" s="39">
        <v>2.2999999999999998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3" ht="27.9" customHeight="1">
      <c r="B15" s="37">
        <v>24</v>
      </c>
      <c r="C15" s="398"/>
      <c r="D15" s="2" t="s">
        <v>107</v>
      </c>
      <c r="E15" s="2"/>
      <c r="F15" s="2">
        <v>80</v>
      </c>
      <c r="G15" s="121" t="s">
        <v>162</v>
      </c>
      <c r="H15" s="124"/>
      <c r="I15" s="122">
        <v>2</v>
      </c>
      <c r="J15" s="2"/>
      <c r="K15" s="2"/>
      <c r="L15" s="2"/>
      <c r="M15" s="2" t="s">
        <v>99</v>
      </c>
      <c r="N15" s="2"/>
      <c r="O15" s="2">
        <v>5</v>
      </c>
      <c r="P15" s="2"/>
      <c r="Q15" s="2"/>
      <c r="R15" s="2"/>
      <c r="S15" s="2" t="s">
        <v>171</v>
      </c>
      <c r="T15" s="2"/>
      <c r="U15" s="2">
        <v>1</v>
      </c>
      <c r="V15" s="400"/>
      <c r="W15" s="40" t="s">
        <v>62</v>
      </c>
      <c r="X15" s="41" t="s">
        <v>24</v>
      </c>
      <c r="Y15" s="39">
        <v>2.1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6"/>
    </row>
    <row r="16" spans="2:33" ht="27.9" customHeight="1">
      <c r="B16" s="37" t="s">
        <v>10</v>
      </c>
      <c r="C16" s="398"/>
      <c r="D16" s="45"/>
      <c r="E16" s="45"/>
      <c r="F16" s="2"/>
      <c r="G16" s="45"/>
      <c r="H16" s="2"/>
      <c r="I16" s="119"/>
      <c r="J16" s="2"/>
      <c r="K16" s="2"/>
      <c r="L16" s="2"/>
      <c r="M16" s="2" t="s">
        <v>109</v>
      </c>
      <c r="N16" s="86"/>
      <c r="O16" s="2">
        <v>5</v>
      </c>
      <c r="P16" s="2"/>
      <c r="Q16" s="45"/>
      <c r="R16" s="2"/>
      <c r="S16" s="2" t="s">
        <v>71</v>
      </c>
      <c r="T16" s="45"/>
      <c r="U16" s="2">
        <v>10</v>
      </c>
      <c r="V16" s="400"/>
      <c r="W16" s="89">
        <f>Y13*0+Y14*5+Y15*0+Y16*5+Y17*0+Y18*8</f>
        <v>24</v>
      </c>
      <c r="X16" s="41" t="s">
        <v>27</v>
      </c>
      <c r="Y16" s="39">
        <v>2.5</v>
      </c>
      <c r="Z16" s="15"/>
      <c r="AA16" s="16" t="s">
        <v>28</v>
      </c>
      <c r="AB16" s="17">
        <v>1.7</v>
      </c>
      <c r="AC16" s="17">
        <f>AB16*1</f>
        <v>1.7</v>
      </c>
      <c r="AD16" s="17" t="s">
        <v>26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>
      <c r="B17" s="406" t="s">
        <v>35</v>
      </c>
      <c r="C17" s="398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/>
      <c r="T17" s="45"/>
      <c r="U17" s="2"/>
      <c r="V17" s="400"/>
      <c r="W17" s="40" t="s">
        <v>42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6"/>
    </row>
    <row r="18" spans="2:33" ht="27.9" customHeight="1">
      <c r="B18" s="406"/>
      <c r="C18" s="398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5"/>
      <c r="U18" s="2"/>
      <c r="V18" s="400"/>
      <c r="W18" s="89">
        <f>Y13*2+Y14*7+Y15*1+Y16*0+Y17*0+Y18*8</f>
        <v>31.2</v>
      </c>
      <c r="X18" s="80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33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0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01"/>
      <c r="W20" s="90">
        <f>W14*4+W18*4+W16*9</f>
        <v>832.8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3"/>
    </row>
    <row r="21" spans="2:33" s="36" customFormat="1" ht="27.9" customHeight="1">
      <c r="B21" s="31">
        <v>3</v>
      </c>
      <c r="C21" s="398"/>
      <c r="D21" s="32" t="str">
        <f>'115.3月素食'!J37</f>
        <v>素炒麵</v>
      </c>
      <c r="E21" s="32" t="s">
        <v>17</v>
      </c>
      <c r="F21" s="32"/>
      <c r="G21" s="32" t="str">
        <f>'115.3月素食'!J38</f>
        <v>五香豆干(豆)</v>
      </c>
      <c r="H21" s="32" t="s">
        <v>17</v>
      </c>
      <c r="I21" s="32"/>
      <c r="J21" s="32" t="str">
        <f>'115.3月素食'!J39</f>
        <v>茄汁洋芋片(炸)</v>
      </c>
      <c r="K21" s="32" t="s">
        <v>163</v>
      </c>
      <c r="L21" s="32"/>
      <c r="M21" s="32" t="str">
        <f>'115.3月素食'!J40</f>
        <v>三菇豆腐(豆)</v>
      </c>
      <c r="N21" s="32" t="s">
        <v>17</v>
      </c>
      <c r="O21" s="32"/>
      <c r="P21" s="32" t="str">
        <f>'115.3月素食'!J41</f>
        <v>季節蔬菜X2</v>
      </c>
      <c r="Q21" s="32" t="s">
        <v>168</v>
      </c>
      <c r="R21" s="32"/>
      <c r="S21" s="32" t="str">
        <f>'115.3月素食'!J42</f>
        <v>榨菜黃豆芽湯(醃)</v>
      </c>
      <c r="T21" s="32" t="s">
        <v>17</v>
      </c>
      <c r="U21" s="32"/>
      <c r="V21" s="399"/>
      <c r="W21" s="33" t="s">
        <v>92</v>
      </c>
      <c r="X21" s="34" t="s">
        <v>18</v>
      </c>
      <c r="Y21" s="35">
        <v>6</v>
      </c>
      <c r="Z21" s="16"/>
      <c r="AA21" s="16"/>
      <c r="AB21" s="17"/>
      <c r="AC21" s="16" t="s">
        <v>19</v>
      </c>
      <c r="AD21" s="16" t="s">
        <v>20</v>
      </c>
      <c r="AE21" s="16" t="s">
        <v>21</v>
      </c>
      <c r="AF21" s="16" t="s">
        <v>22</v>
      </c>
      <c r="AG21" s="76"/>
    </row>
    <row r="22" spans="2:33" s="57" customFormat="1" ht="27.75" customHeight="1">
      <c r="B22" s="37" t="s">
        <v>8</v>
      </c>
      <c r="C22" s="398"/>
      <c r="D22" s="2" t="s">
        <v>226</v>
      </c>
      <c r="E22" s="2"/>
      <c r="F22" s="2">
        <v>150</v>
      </c>
      <c r="G22" s="186" t="s">
        <v>140</v>
      </c>
      <c r="H22" s="185" t="s">
        <v>136</v>
      </c>
      <c r="I22" s="2">
        <v>70</v>
      </c>
      <c r="J22" s="2" t="s">
        <v>172</v>
      </c>
      <c r="K22" s="2"/>
      <c r="L22" s="2">
        <v>90</v>
      </c>
      <c r="M22" s="121" t="s">
        <v>110</v>
      </c>
      <c r="N22" s="141" t="s">
        <v>165</v>
      </c>
      <c r="O22" s="144">
        <v>60</v>
      </c>
      <c r="P22" s="2" t="s">
        <v>178</v>
      </c>
      <c r="Q22" s="2"/>
      <c r="R22" s="2">
        <v>120</v>
      </c>
      <c r="S22" s="2" t="s">
        <v>281</v>
      </c>
      <c r="T22" s="2" t="s">
        <v>135</v>
      </c>
      <c r="U22" s="2">
        <v>15</v>
      </c>
      <c r="V22" s="400"/>
      <c r="W22" s="91">
        <f>Y21*15+Y22*0+Y23*5+Y24*0+Y25*15+Y26*12+15</f>
        <v>115.5</v>
      </c>
      <c r="X22" s="38" t="s">
        <v>78</v>
      </c>
      <c r="Y22" s="39">
        <v>2.4</v>
      </c>
      <c r="Z22" s="55"/>
      <c r="AA22" s="56" t="s">
        <v>23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25</v>
      </c>
      <c r="C23" s="398"/>
      <c r="D23" s="2" t="s">
        <v>191</v>
      </c>
      <c r="E23" s="2"/>
      <c r="F23" s="2">
        <v>30</v>
      </c>
      <c r="G23" s="2"/>
      <c r="H23" s="2"/>
      <c r="I23" s="2"/>
      <c r="J23" s="2"/>
      <c r="K23" s="2"/>
      <c r="L23" s="2"/>
      <c r="M23" s="186" t="s">
        <v>70</v>
      </c>
      <c r="N23" s="191"/>
      <c r="O23" s="145">
        <v>20</v>
      </c>
      <c r="P23" s="2"/>
      <c r="Q23" s="2"/>
      <c r="R23" s="2"/>
      <c r="S23" s="2" t="s">
        <v>282</v>
      </c>
      <c r="T23" s="2"/>
      <c r="U23" s="2">
        <v>15</v>
      </c>
      <c r="V23" s="400"/>
      <c r="W23" s="40" t="s">
        <v>93</v>
      </c>
      <c r="X23" s="41" t="s">
        <v>24</v>
      </c>
      <c r="Y23" s="39">
        <v>2.1</v>
      </c>
      <c r="AA23" s="58" t="s">
        <v>25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26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98"/>
      <c r="D24" s="2" t="s">
        <v>190</v>
      </c>
      <c r="E24" s="2"/>
      <c r="F24" s="2">
        <v>1</v>
      </c>
      <c r="G24" s="2"/>
      <c r="H24" s="88"/>
      <c r="I24" s="2"/>
      <c r="J24" s="2"/>
      <c r="K24" s="2"/>
      <c r="L24" s="2"/>
      <c r="M24" s="57" t="s">
        <v>164</v>
      </c>
      <c r="N24" s="142"/>
      <c r="O24" s="145">
        <v>5</v>
      </c>
      <c r="P24" s="2"/>
      <c r="Q24" s="45"/>
      <c r="R24" s="2"/>
      <c r="S24" s="2" t="s">
        <v>108</v>
      </c>
      <c r="T24" s="45"/>
      <c r="U24" s="2">
        <v>1</v>
      </c>
      <c r="V24" s="400"/>
      <c r="W24" s="89">
        <f>Y21*0+Y22*5+Y23*0+Y24*5+Y25*0+Y26*8+1</f>
        <v>28</v>
      </c>
      <c r="X24" s="41" t="s">
        <v>27</v>
      </c>
      <c r="Y24" s="39">
        <v>3</v>
      </c>
      <c r="Z24" s="55"/>
      <c r="AA24" s="61" t="s">
        <v>28</v>
      </c>
      <c r="AB24" s="56">
        <v>1.6</v>
      </c>
      <c r="AC24" s="56">
        <f>AB24*1</f>
        <v>1.6</v>
      </c>
      <c r="AD24" s="56" t="s">
        <v>26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06" t="s">
        <v>51</v>
      </c>
      <c r="C25" s="398"/>
      <c r="D25" s="2" t="s">
        <v>109</v>
      </c>
      <c r="E25" s="2"/>
      <c r="F25" s="2">
        <v>1</v>
      </c>
      <c r="G25" s="2"/>
      <c r="H25" s="45"/>
      <c r="I25" s="2"/>
      <c r="J25" s="2"/>
      <c r="K25" s="2"/>
      <c r="L25" s="2"/>
      <c r="M25" s="57" t="s">
        <v>189</v>
      </c>
      <c r="N25" s="142"/>
      <c r="O25" s="119">
        <v>5</v>
      </c>
      <c r="P25" s="2"/>
      <c r="Q25" s="45"/>
      <c r="R25" s="2"/>
      <c r="S25" s="2"/>
      <c r="T25" s="45"/>
      <c r="U25" s="2"/>
      <c r="V25" s="400"/>
      <c r="W25" s="40" t="s">
        <v>87</v>
      </c>
      <c r="X25" s="41" t="s">
        <v>30</v>
      </c>
      <c r="Y25" s="39">
        <v>0</v>
      </c>
      <c r="AA25" s="61" t="s">
        <v>31</v>
      </c>
      <c r="AB25" s="56">
        <v>2.5</v>
      </c>
      <c r="AC25" s="56"/>
      <c r="AD25" s="56">
        <f>AB25*5</f>
        <v>12.5</v>
      </c>
      <c r="AE25" s="56" t="s">
        <v>26</v>
      </c>
      <c r="AF25" s="56">
        <f>AD25*9</f>
        <v>112.5</v>
      </c>
      <c r="AG25" s="76"/>
    </row>
    <row r="26" spans="2:33" s="57" customFormat="1" ht="27.9" customHeight="1">
      <c r="B26" s="406"/>
      <c r="C26" s="398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00"/>
      <c r="W26" s="89">
        <f>Y21*2+Y22*7+Y23*1+Y24*0+Y25*0+Y26*8+3</f>
        <v>33.900000000000006</v>
      </c>
      <c r="X26" s="80" t="s">
        <v>39</v>
      </c>
      <c r="Y26" s="46">
        <v>0</v>
      </c>
      <c r="Z26" s="55"/>
      <c r="AA26" s="61" t="s">
        <v>32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47" t="s">
        <v>33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 t="s">
        <v>77</v>
      </c>
      <c r="P27" s="2"/>
      <c r="Q27" s="45"/>
      <c r="R27" s="2"/>
      <c r="S27" s="2"/>
      <c r="T27" s="45"/>
      <c r="U27" s="2"/>
      <c r="V27" s="40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01"/>
      <c r="W28" s="90">
        <f>W22*4+W26*4+W24*9</f>
        <v>849.6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3"/>
    </row>
    <row r="29" spans="2:33" s="36" customFormat="1" ht="27.9" customHeight="1">
      <c r="B29" s="31">
        <v>3</v>
      </c>
      <c r="C29" s="398"/>
      <c r="D29" s="32" t="str">
        <f>'115.3月素食'!N37</f>
        <v>地瓜飯</v>
      </c>
      <c r="E29" s="32" t="s">
        <v>66</v>
      </c>
      <c r="F29" s="32"/>
      <c r="G29" s="32" t="str">
        <f>'115.3月素食'!N38</f>
        <v>醬油炒蛋</v>
      </c>
      <c r="H29" s="32" t="s">
        <v>54</v>
      </c>
      <c r="I29" s="32"/>
      <c r="J29" s="32" t="str">
        <f>'115.3月素食'!N39</f>
        <v>大溪黑干片(豆)</v>
      </c>
      <c r="K29" s="32" t="s">
        <v>67</v>
      </c>
      <c r="L29" s="32"/>
      <c r="M29" s="32" t="str">
        <f>'115.3月素食'!N40</f>
        <v>蘿蔔香菇</v>
      </c>
      <c r="N29" s="32" t="s">
        <v>17</v>
      </c>
      <c r="O29" s="32"/>
      <c r="P29" s="32" t="str">
        <f>'115.3月素食'!N41</f>
        <v>季節蔬菜X2</v>
      </c>
      <c r="Q29" s="32" t="s">
        <v>168</v>
      </c>
      <c r="R29" s="32"/>
      <c r="S29" s="32" t="str">
        <f>'115.3月素食'!N42</f>
        <v>味噌豆腐湯(豆)/水果</v>
      </c>
      <c r="T29" s="32" t="s">
        <v>17</v>
      </c>
      <c r="U29" s="32"/>
      <c r="V29" s="399" t="s">
        <v>32</v>
      </c>
      <c r="W29" s="33" t="s">
        <v>94</v>
      </c>
      <c r="X29" s="34" t="s">
        <v>18</v>
      </c>
      <c r="Y29" s="35">
        <v>6.4</v>
      </c>
      <c r="Z29" s="16"/>
      <c r="AA29" s="16"/>
      <c r="AB29" s="17"/>
      <c r="AC29" s="16" t="s">
        <v>19</v>
      </c>
      <c r="AD29" s="16" t="s">
        <v>20</v>
      </c>
      <c r="AE29" s="16" t="s">
        <v>21</v>
      </c>
      <c r="AF29" s="16" t="s">
        <v>22</v>
      </c>
      <c r="AG29" s="76"/>
    </row>
    <row r="30" spans="2:33" ht="27.9" customHeight="1">
      <c r="B30" s="37" t="s">
        <v>8</v>
      </c>
      <c r="C30" s="398"/>
      <c r="D30" s="2" t="s">
        <v>49</v>
      </c>
      <c r="E30" s="2"/>
      <c r="F30" s="2">
        <v>50</v>
      </c>
      <c r="G30" s="186" t="s">
        <v>300</v>
      </c>
      <c r="H30" s="193"/>
      <c r="I30" s="119">
        <v>55</v>
      </c>
      <c r="J30" s="2" t="s">
        <v>223</v>
      </c>
      <c r="K30" s="2" t="s">
        <v>136</v>
      </c>
      <c r="L30" s="2">
        <v>80</v>
      </c>
      <c r="M30" s="121" t="s">
        <v>55</v>
      </c>
      <c r="N30" s="141"/>
      <c r="O30" s="144">
        <v>80</v>
      </c>
      <c r="P30" s="2" t="s">
        <v>178</v>
      </c>
      <c r="Q30" s="2"/>
      <c r="R30" s="2">
        <v>120</v>
      </c>
      <c r="S30" s="2" t="s">
        <v>56</v>
      </c>
      <c r="T30" s="2"/>
      <c r="U30" s="2">
        <v>1</v>
      </c>
      <c r="V30" s="400"/>
      <c r="W30" s="91">
        <f>Y29*15+Y30*0+Y31*5+Y32*0+Y33*15+Y34*12</f>
        <v>121</v>
      </c>
      <c r="X30" s="38" t="s">
        <v>78</v>
      </c>
      <c r="Y30" s="39">
        <v>3</v>
      </c>
      <c r="Z30" s="15"/>
      <c r="AA30" s="17" t="s">
        <v>23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>
      <c r="B31" s="37">
        <v>26</v>
      </c>
      <c r="C31" s="398"/>
      <c r="D31" s="2" t="s">
        <v>107</v>
      </c>
      <c r="E31" s="2"/>
      <c r="F31" s="2">
        <v>110</v>
      </c>
      <c r="G31" s="2"/>
      <c r="H31" s="2"/>
      <c r="I31" s="2"/>
      <c r="J31" s="2"/>
      <c r="K31" s="2"/>
      <c r="L31" s="2"/>
      <c r="M31" s="57" t="s">
        <v>190</v>
      </c>
      <c r="N31" s="142"/>
      <c r="O31" s="145">
        <v>1</v>
      </c>
      <c r="P31" s="2"/>
      <c r="Q31" s="2"/>
      <c r="R31" s="2"/>
      <c r="S31" s="2" t="s">
        <v>110</v>
      </c>
      <c r="T31" s="2" t="s">
        <v>84</v>
      </c>
      <c r="U31" s="2">
        <v>30</v>
      </c>
      <c r="V31" s="400"/>
      <c r="W31" s="40" t="s">
        <v>95</v>
      </c>
      <c r="X31" s="41" t="s">
        <v>24</v>
      </c>
      <c r="Y31" s="39">
        <v>2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  <c r="AG31" s="76"/>
    </row>
    <row r="32" spans="2:33" ht="27.9" customHeight="1">
      <c r="B32" s="37" t="s">
        <v>10</v>
      </c>
      <c r="C32" s="398"/>
      <c r="D32" s="45"/>
      <c r="E32" s="45"/>
      <c r="F32" s="2"/>
      <c r="G32" s="57"/>
      <c r="H32" s="123"/>
      <c r="I32" s="119"/>
      <c r="J32" s="2"/>
      <c r="K32" s="2"/>
      <c r="L32" s="2"/>
      <c r="M32" s="57" t="s">
        <v>109</v>
      </c>
      <c r="N32" s="142"/>
      <c r="O32" s="145">
        <v>1</v>
      </c>
      <c r="P32" s="2"/>
      <c r="Q32" s="45"/>
      <c r="R32" s="2"/>
      <c r="S32" s="2" t="s">
        <v>108</v>
      </c>
      <c r="T32" s="2"/>
      <c r="U32" s="2">
        <v>1</v>
      </c>
      <c r="V32" s="400"/>
      <c r="W32" s="89">
        <f>Y29*0+Y30*5+Y31*0+Y32*5+Y33*0+Y34*8</f>
        <v>27.5</v>
      </c>
      <c r="X32" s="41" t="s">
        <v>27</v>
      </c>
      <c r="Y32" s="39">
        <v>2.5</v>
      </c>
      <c r="Z32" s="15"/>
      <c r="AA32" s="16" t="s">
        <v>28</v>
      </c>
      <c r="AB32" s="17">
        <v>1.8</v>
      </c>
      <c r="AC32" s="17">
        <f>AB32*1</f>
        <v>1.8</v>
      </c>
      <c r="AD32" s="17" t="s">
        <v>26</v>
      </c>
      <c r="AE32" s="17">
        <f>AB32*5</f>
        <v>9</v>
      </c>
      <c r="AF32" s="17">
        <f>AC32*4+AE32*4</f>
        <v>43.2</v>
      </c>
      <c r="AG32" s="91"/>
    </row>
    <row r="33" spans="2:33" ht="27.9" customHeight="1">
      <c r="B33" s="406" t="s">
        <v>37</v>
      </c>
      <c r="C33" s="398"/>
      <c r="D33" s="45"/>
      <c r="E33" s="45"/>
      <c r="F33" s="2"/>
      <c r="G33" s="2"/>
      <c r="H33" s="2"/>
      <c r="I33" s="2"/>
      <c r="J33" s="2"/>
      <c r="K33" s="2"/>
      <c r="L33" s="2"/>
      <c r="M33" s="57"/>
      <c r="N33" s="142"/>
      <c r="O33" s="145"/>
      <c r="P33" s="2"/>
      <c r="Q33" s="45"/>
      <c r="R33" s="2"/>
      <c r="S33" s="2"/>
      <c r="T33" s="45"/>
      <c r="U33" s="2"/>
      <c r="V33" s="400"/>
      <c r="W33" s="40" t="s">
        <v>87</v>
      </c>
      <c r="X33" s="41" t="s">
        <v>30</v>
      </c>
      <c r="Y33" s="39">
        <v>1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6"/>
    </row>
    <row r="34" spans="2:33" ht="27.9" customHeight="1">
      <c r="B34" s="406"/>
      <c r="C34" s="398"/>
      <c r="D34" s="45"/>
      <c r="E34" s="45"/>
      <c r="F34" s="2"/>
      <c r="G34" s="2"/>
      <c r="H34" s="45"/>
      <c r="I34" s="2"/>
      <c r="J34" s="2"/>
      <c r="K34" s="2"/>
      <c r="L34" s="2"/>
      <c r="M34" s="57"/>
      <c r="N34" s="142"/>
      <c r="O34" s="119"/>
      <c r="P34" s="2"/>
      <c r="Q34" s="45"/>
      <c r="R34" s="2"/>
      <c r="S34" s="2"/>
      <c r="T34" s="45"/>
      <c r="U34" s="2"/>
      <c r="V34" s="400"/>
      <c r="W34" s="89">
        <f>Y29*2+Y30*7+Y31*1+Y32*0+Y33*0+Y34*8</f>
        <v>35.799999999999997</v>
      </c>
      <c r="X34" s="80" t="s">
        <v>39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  <c r="AG34" s="91"/>
    </row>
    <row r="35" spans="2:33" ht="27.9" customHeight="1">
      <c r="B35" s="47" t="s">
        <v>33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0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01"/>
      <c r="W36" s="90">
        <f>W30*4+W34*4+W32*9</f>
        <v>874.7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3"/>
    </row>
    <row r="37" spans="2:33" s="36" customFormat="1" ht="27.9" customHeight="1">
      <c r="B37" s="31">
        <v>3</v>
      </c>
      <c r="C37" s="398"/>
      <c r="D37" s="32" t="str">
        <f>'115.3月素食'!R37</f>
        <v>香Q米飯</v>
      </c>
      <c r="E37" s="32" t="s">
        <v>15</v>
      </c>
      <c r="F37" s="32"/>
      <c r="G37" s="32" t="str">
        <f>'115.3月素食'!R38</f>
        <v>川味豆腐(豆)</v>
      </c>
      <c r="H37" s="32" t="s">
        <v>17</v>
      </c>
      <c r="I37" s="32"/>
      <c r="J37" s="32" t="str">
        <f>'115.3月素食'!R39</f>
        <v>玉米拌毛豆(豆)</v>
      </c>
      <c r="K37" s="32" t="s">
        <v>17</v>
      </c>
      <c r="L37" s="32"/>
      <c r="M37" s="32" t="str">
        <f>'115.3月素食'!R40</f>
        <v>麻油海茸</v>
      </c>
      <c r="N37" s="32" t="s">
        <v>166</v>
      </c>
      <c r="O37" s="32"/>
      <c r="P37" s="32" t="str">
        <f>'115.3月素食'!R41</f>
        <v>季節蔬菜X2</v>
      </c>
      <c r="Q37" s="32" t="s">
        <v>168</v>
      </c>
      <c r="R37" s="32"/>
      <c r="S37" s="32" t="str">
        <f>'115.3月素食'!R42</f>
        <v>紫菜薑絲湯</v>
      </c>
      <c r="T37" s="32" t="s">
        <v>17</v>
      </c>
      <c r="U37" s="32"/>
      <c r="V37" s="399"/>
      <c r="W37" s="33" t="s">
        <v>96</v>
      </c>
      <c r="X37" s="34" t="s">
        <v>18</v>
      </c>
      <c r="Y37" s="35">
        <v>6.6</v>
      </c>
      <c r="Z37" s="16"/>
      <c r="AA37" s="16"/>
      <c r="AB37" s="17"/>
      <c r="AC37" s="16" t="s">
        <v>19</v>
      </c>
      <c r="AD37" s="16" t="s">
        <v>20</v>
      </c>
      <c r="AE37" s="16" t="s">
        <v>21</v>
      </c>
      <c r="AF37" s="16" t="s">
        <v>22</v>
      </c>
      <c r="AG37" s="76"/>
    </row>
    <row r="38" spans="2:33" ht="27.9" customHeight="1">
      <c r="B38" s="37" t="s">
        <v>8</v>
      </c>
      <c r="C38" s="398"/>
      <c r="D38" s="2" t="s">
        <v>125</v>
      </c>
      <c r="E38" s="2"/>
      <c r="F38" s="2">
        <v>120</v>
      </c>
      <c r="G38" s="194" t="s">
        <v>110</v>
      </c>
      <c r="H38" s="111" t="s">
        <v>84</v>
      </c>
      <c r="I38" s="111">
        <v>80</v>
      </c>
      <c r="J38" s="111" t="s">
        <v>279</v>
      </c>
      <c r="K38" s="111" t="s">
        <v>84</v>
      </c>
      <c r="L38" s="111">
        <v>10</v>
      </c>
      <c r="M38" s="202" t="s">
        <v>181</v>
      </c>
      <c r="N38" s="111"/>
      <c r="O38" s="111">
        <v>80</v>
      </c>
      <c r="P38" s="2" t="s">
        <v>178</v>
      </c>
      <c r="Q38" s="2"/>
      <c r="R38" s="2">
        <v>120</v>
      </c>
      <c r="S38" s="111" t="s">
        <v>76</v>
      </c>
      <c r="T38" s="111"/>
      <c r="U38" s="111">
        <v>1</v>
      </c>
      <c r="V38" s="400"/>
      <c r="W38" s="91">
        <f>Y37*15+Y38*0+Y39*5+Y40*0+Y41*15+Y42*12+15</f>
        <v>124</v>
      </c>
      <c r="X38" s="38" t="s">
        <v>78</v>
      </c>
      <c r="Y38" s="39">
        <v>2.5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27</v>
      </c>
      <c r="C39" s="398"/>
      <c r="D39" s="186"/>
      <c r="E39" s="191"/>
      <c r="F39" s="2"/>
      <c r="G39" s="2" t="s">
        <v>157</v>
      </c>
      <c r="H39" s="88"/>
      <c r="I39" s="2">
        <v>1</v>
      </c>
      <c r="J39" s="111" t="s">
        <v>113</v>
      </c>
      <c r="K39" s="111"/>
      <c r="L39" s="111">
        <v>45</v>
      </c>
      <c r="M39" s="111" t="s">
        <v>167</v>
      </c>
      <c r="N39" s="111"/>
      <c r="O39" s="111">
        <v>1</v>
      </c>
      <c r="P39" s="111"/>
      <c r="Q39" s="111"/>
      <c r="R39" s="111"/>
      <c r="S39" s="111" t="s">
        <v>108</v>
      </c>
      <c r="T39" s="111"/>
      <c r="U39" s="111">
        <v>1</v>
      </c>
      <c r="V39" s="400"/>
      <c r="W39" s="40" t="s">
        <v>97</v>
      </c>
      <c r="X39" s="41" t="s">
        <v>24</v>
      </c>
      <c r="Y39" s="39">
        <v>2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98"/>
      <c r="D40" s="2"/>
      <c r="E40" s="2"/>
      <c r="F40" s="2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400"/>
      <c r="W40" s="89">
        <f>Y37*0+Y38*5+Y39*0+Y40*5+Y41*0+Y42*8</f>
        <v>25</v>
      </c>
      <c r="X40" s="41" t="s">
        <v>27</v>
      </c>
      <c r="Y40" s="39">
        <v>2.5</v>
      </c>
      <c r="Z40" s="15"/>
      <c r="AA40" s="16" t="s">
        <v>28</v>
      </c>
      <c r="AB40" s="17">
        <v>1.6</v>
      </c>
      <c r="AC40" s="17">
        <f>AB40*1</f>
        <v>1.6</v>
      </c>
      <c r="AD40" s="17" t="s">
        <v>26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406" t="s">
        <v>48</v>
      </c>
      <c r="C41" s="398"/>
      <c r="D41" s="2"/>
      <c r="E41" s="2"/>
      <c r="F41" s="2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111"/>
      <c r="V41" s="400"/>
      <c r="W41" s="40" t="s">
        <v>98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6"/>
    </row>
    <row r="42" spans="2:33" ht="27.9" customHeight="1">
      <c r="B42" s="406"/>
      <c r="C42" s="398"/>
      <c r="D42" s="2"/>
      <c r="E42" s="45"/>
      <c r="F42" s="2"/>
      <c r="G42" s="111"/>
      <c r="H42" s="112"/>
      <c r="I42" s="111"/>
      <c r="J42" s="111"/>
      <c r="K42" s="112"/>
      <c r="L42" s="111"/>
      <c r="M42" s="111"/>
      <c r="N42" s="112"/>
      <c r="O42" s="111"/>
      <c r="P42" s="111"/>
      <c r="Q42" s="112"/>
      <c r="R42" s="111"/>
      <c r="S42" s="111"/>
      <c r="T42" s="201"/>
      <c r="U42" s="111"/>
      <c r="V42" s="400"/>
      <c r="W42" s="89">
        <f>Y37*2+Y38*7+Y39*1+Y40*0+Y41*0+Y42*8</f>
        <v>32.700000000000003</v>
      </c>
      <c r="X42" s="80" t="s">
        <v>39</v>
      </c>
      <c r="Y42" s="46">
        <v>0</v>
      </c>
      <c r="Z42" s="15"/>
      <c r="AA42" s="16" t="s">
        <v>32</v>
      </c>
      <c r="AE42" s="16">
        <f>AB42*15</f>
        <v>0</v>
      </c>
      <c r="AG42" s="91"/>
    </row>
    <row r="43" spans="2:33" ht="27.9" customHeight="1">
      <c r="B43" s="47" t="s">
        <v>33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0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74"/>
      <c r="C44" s="175"/>
      <c r="D44" s="176"/>
      <c r="E44" s="176"/>
      <c r="F44" s="177"/>
      <c r="G44" s="177"/>
      <c r="H44" s="176"/>
      <c r="I44" s="177"/>
      <c r="J44" s="177"/>
      <c r="K44" s="176"/>
      <c r="L44" s="177"/>
      <c r="M44" s="177"/>
      <c r="N44" s="176"/>
      <c r="O44" s="177"/>
      <c r="P44" s="177"/>
      <c r="Q44" s="176"/>
      <c r="R44" s="177"/>
      <c r="S44" s="177"/>
      <c r="T44" s="176"/>
      <c r="U44" s="177"/>
      <c r="V44" s="410"/>
      <c r="W44" s="181">
        <f>W38*4+W42*4+W40*9</f>
        <v>851.8</v>
      </c>
      <c r="X44" s="178"/>
      <c r="Y44" s="179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3"/>
    </row>
    <row r="48" spans="2:33" ht="28.2">
      <c r="J48" s="137"/>
    </row>
  </sheetData>
  <mergeCells count="18"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L3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5"/>
  <sheetViews>
    <sheetView topLeftCell="A4" zoomScale="75" zoomScaleNormal="75" workbookViewId="0">
      <selection activeCell="M7" sqref="M7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03" t="s">
        <v>315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"/>
      <c r="AB1" s="6"/>
    </row>
    <row r="2" spans="2:33" s="5" customFormat="1" ht="13.5" customHeight="1">
      <c r="B2" s="404"/>
      <c r="C2" s="405"/>
      <c r="D2" s="405"/>
      <c r="E2" s="405"/>
      <c r="F2" s="405"/>
      <c r="G2" s="40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40</v>
      </c>
      <c r="C3" s="10"/>
      <c r="D3" s="11"/>
      <c r="E3" s="11"/>
      <c r="F3" s="407"/>
      <c r="G3" s="407"/>
      <c r="H3" s="407"/>
      <c r="I3" s="407"/>
      <c r="J3" s="407"/>
      <c r="K3" s="407"/>
      <c r="L3" s="407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55" t="s">
        <v>0</v>
      </c>
      <c r="C4" s="156" t="s">
        <v>1</v>
      </c>
      <c r="D4" s="157" t="s">
        <v>2</v>
      </c>
      <c r="E4" s="158" t="s">
        <v>38</v>
      </c>
      <c r="F4" s="157"/>
      <c r="G4" s="157" t="s">
        <v>3</v>
      </c>
      <c r="H4" s="158" t="s">
        <v>38</v>
      </c>
      <c r="I4" s="157"/>
      <c r="J4" s="157" t="s">
        <v>4</v>
      </c>
      <c r="K4" s="158" t="s">
        <v>38</v>
      </c>
      <c r="L4" s="159"/>
      <c r="M4" s="157" t="s">
        <v>4</v>
      </c>
      <c r="N4" s="158" t="s">
        <v>38</v>
      </c>
      <c r="O4" s="157"/>
      <c r="P4" s="157" t="s">
        <v>4</v>
      </c>
      <c r="Q4" s="158" t="s">
        <v>38</v>
      </c>
      <c r="R4" s="157"/>
      <c r="S4" s="160" t="s">
        <v>5</v>
      </c>
      <c r="T4" s="158" t="s">
        <v>38</v>
      </c>
      <c r="U4" s="157"/>
      <c r="V4" s="161" t="s">
        <v>43</v>
      </c>
      <c r="W4" s="24" t="s">
        <v>6</v>
      </c>
      <c r="X4" s="162" t="s">
        <v>13</v>
      </c>
      <c r="Y4" s="163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51" customHeight="1">
      <c r="B5" s="166">
        <v>3</v>
      </c>
      <c r="C5" s="398"/>
      <c r="D5" s="32" t="str">
        <f>'115.3月素食'!B46</f>
        <v>香Q米飯</v>
      </c>
      <c r="E5" s="32" t="s">
        <v>15</v>
      </c>
      <c r="F5" s="172" t="s">
        <v>16</v>
      </c>
      <c r="G5" s="32" t="str">
        <f>'115.3月素食'!B47</f>
        <v>香炒毛豆莢(豆)</v>
      </c>
      <c r="H5" s="32" t="s">
        <v>54</v>
      </c>
      <c r="I5" s="172" t="s">
        <v>16</v>
      </c>
      <c r="J5" s="32" t="str">
        <f>'115.3月素食'!B48</f>
        <v>胡蘿蔔炒蛋</v>
      </c>
      <c r="K5" s="32" t="s">
        <v>54</v>
      </c>
      <c r="L5" s="172" t="s">
        <v>16</v>
      </c>
      <c r="M5" s="32" t="str">
        <f>'115.3月素食'!B49</f>
        <v>蘿蔔滷豆干(豆)</v>
      </c>
      <c r="N5" s="32" t="s">
        <v>73</v>
      </c>
      <c r="O5" s="172" t="s">
        <v>16</v>
      </c>
      <c r="P5" s="32" t="str">
        <f>'115.3月素食'!B50</f>
        <v>季節蔬菜X2</v>
      </c>
      <c r="Q5" s="32" t="s">
        <v>54</v>
      </c>
      <c r="R5" s="172" t="s">
        <v>16</v>
      </c>
      <c r="S5" s="32" t="str">
        <f>'115.3月素食'!B51</f>
        <v>日式海芽湯</v>
      </c>
      <c r="T5" s="32" t="s">
        <v>17</v>
      </c>
      <c r="U5" s="172" t="s">
        <v>16</v>
      </c>
      <c r="V5" s="399"/>
      <c r="W5" s="33" t="s">
        <v>64</v>
      </c>
      <c r="X5" s="34" t="s">
        <v>18</v>
      </c>
      <c r="Y5" s="165">
        <v>6</v>
      </c>
      <c r="Z5" s="16"/>
      <c r="AA5" s="16"/>
      <c r="AB5" s="17"/>
      <c r="AC5" s="16" t="s">
        <v>19</v>
      </c>
      <c r="AD5" s="16" t="s">
        <v>20</v>
      </c>
      <c r="AE5" s="16" t="s">
        <v>21</v>
      </c>
      <c r="AF5" s="16" t="s">
        <v>22</v>
      </c>
      <c r="AG5" s="76"/>
    </row>
    <row r="6" spans="2:33" ht="27.9" customHeight="1">
      <c r="B6" s="166" t="s">
        <v>8</v>
      </c>
      <c r="C6" s="398"/>
      <c r="D6" s="2" t="s">
        <v>107</v>
      </c>
      <c r="E6" s="2"/>
      <c r="F6" s="2">
        <v>120</v>
      </c>
      <c r="G6" s="192" t="s">
        <v>217</v>
      </c>
      <c r="H6" s="193" t="s">
        <v>84</v>
      </c>
      <c r="I6" s="119">
        <v>35</v>
      </c>
      <c r="J6" s="2" t="s">
        <v>109</v>
      </c>
      <c r="K6" s="2"/>
      <c r="L6" s="2">
        <v>60</v>
      </c>
      <c r="M6" s="121" t="s">
        <v>284</v>
      </c>
      <c r="N6" s="141" t="s">
        <v>84</v>
      </c>
      <c r="O6" s="144">
        <v>50</v>
      </c>
      <c r="P6" s="2" t="s">
        <v>178</v>
      </c>
      <c r="Q6" s="2"/>
      <c r="R6" s="2">
        <v>120</v>
      </c>
      <c r="S6" s="2" t="s">
        <v>56</v>
      </c>
      <c r="T6" s="2"/>
      <c r="U6" s="2">
        <v>1</v>
      </c>
      <c r="V6" s="400"/>
      <c r="W6" s="91">
        <f>Y5*15+Y6*0+Y7*5+Y8*0+Y9*15+Y10*12+15</f>
        <v>115.5</v>
      </c>
      <c r="X6" s="38" t="s">
        <v>78</v>
      </c>
      <c r="Y6" s="167">
        <v>2.8</v>
      </c>
      <c r="Z6" s="15"/>
      <c r="AA6" s="17" t="s">
        <v>23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166">
        <v>30</v>
      </c>
      <c r="C7" s="398"/>
      <c r="D7" s="2"/>
      <c r="E7" s="2"/>
      <c r="F7" s="2"/>
      <c r="G7" s="2"/>
      <c r="H7" s="2"/>
      <c r="I7" s="2"/>
      <c r="J7" s="2" t="s">
        <v>300</v>
      </c>
      <c r="K7" s="2"/>
      <c r="L7" s="2">
        <v>40</v>
      </c>
      <c r="M7" s="57" t="s">
        <v>55</v>
      </c>
      <c r="N7" s="142"/>
      <c r="O7" s="145">
        <v>30</v>
      </c>
      <c r="P7" s="2"/>
      <c r="Q7" s="2"/>
      <c r="R7" s="2"/>
      <c r="S7" s="2" t="s">
        <v>173</v>
      </c>
      <c r="T7" s="2"/>
      <c r="U7" s="2">
        <v>5</v>
      </c>
      <c r="V7" s="400"/>
      <c r="W7" s="40" t="s">
        <v>62</v>
      </c>
      <c r="X7" s="41" t="s">
        <v>24</v>
      </c>
      <c r="Y7" s="167">
        <v>2.1</v>
      </c>
      <c r="AA7" s="42" t="s">
        <v>25</v>
      </c>
      <c r="AB7" s="17">
        <v>2.2999999999999998</v>
      </c>
      <c r="AC7" s="43">
        <f>AB7*7</f>
        <v>16.099999999999998</v>
      </c>
      <c r="AD7" s="17">
        <f>AB7*5</f>
        <v>11.5</v>
      </c>
      <c r="AE7" s="17" t="s">
        <v>26</v>
      </c>
      <c r="AF7" s="44">
        <f>AC7*4+AD7*9</f>
        <v>167.89999999999998</v>
      </c>
      <c r="AG7" s="76"/>
    </row>
    <row r="8" spans="2:33" ht="27.9" customHeight="1">
      <c r="B8" s="166" t="s">
        <v>10</v>
      </c>
      <c r="C8" s="398"/>
      <c r="D8" s="2"/>
      <c r="E8" s="2"/>
      <c r="F8" s="2"/>
      <c r="G8" s="2"/>
      <c r="H8" s="45"/>
      <c r="I8" s="2"/>
      <c r="J8" s="2"/>
      <c r="K8" s="2"/>
      <c r="L8" s="2"/>
      <c r="M8" s="57" t="s">
        <v>109</v>
      </c>
      <c r="N8" s="142"/>
      <c r="O8" s="145">
        <v>5</v>
      </c>
      <c r="P8" s="2"/>
      <c r="Q8" s="45"/>
      <c r="R8" s="2"/>
      <c r="S8" s="2" t="s">
        <v>108</v>
      </c>
      <c r="T8" s="45"/>
      <c r="U8" s="2">
        <v>1</v>
      </c>
      <c r="V8" s="400"/>
      <c r="W8" s="89">
        <f>Y5*0+Y6*5+Y7*0+Y8*5+Y9*0+Y10*8</f>
        <v>29</v>
      </c>
      <c r="X8" s="41" t="s">
        <v>27</v>
      </c>
      <c r="Y8" s="167">
        <v>3</v>
      </c>
      <c r="Z8" s="15"/>
      <c r="AA8" s="16" t="s">
        <v>28</v>
      </c>
      <c r="AB8" s="17">
        <v>1.6</v>
      </c>
      <c r="AC8" s="17">
        <f>AB8*1</f>
        <v>1.6</v>
      </c>
      <c r="AD8" s="17" t="s">
        <v>26</v>
      </c>
      <c r="AE8" s="17">
        <f>AB8*5</f>
        <v>8</v>
      </c>
      <c r="AF8" s="17">
        <f>AC8*4+AE8*4</f>
        <v>38.4</v>
      </c>
      <c r="AG8" s="91"/>
    </row>
    <row r="9" spans="2:33" ht="27.9" customHeight="1">
      <c r="B9" s="415" t="s">
        <v>80</v>
      </c>
      <c r="C9" s="398"/>
      <c r="D9" s="2"/>
      <c r="E9" s="2"/>
      <c r="F9" s="2"/>
      <c r="G9" s="2"/>
      <c r="H9" s="45"/>
      <c r="I9" s="2"/>
      <c r="J9" s="2"/>
      <c r="K9" s="2"/>
      <c r="L9" s="2"/>
      <c r="M9" s="57"/>
      <c r="N9" s="142"/>
      <c r="O9" s="119"/>
      <c r="P9" s="2"/>
      <c r="Q9" s="45"/>
      <c r="R9" s="2"/>
      <c r="S9" s="2"/>
      <c r="T9" s="45"/>
      <c r="U9" s="2"/>
      <c r="V9" s="400"/>
      <c r="W9" s="40" t="s">
        <v>42</v>
      </c>
      <c r="X9" s="41" t="s">
        <v>30</v>
      </c>
      <c r="Y9" s="167">
        <v>0</v>
      </c>
      <c r="AA9" s="16" t="s">
        <v>31</v>
      </c>
      <c r="AB9" s="17">
        <v>2.5</v>
      </c>
      <c r="AC9" s="17"/>
      <c r="AD9" s="17">
        <f>AB9*5</f>
        <v>12.5</v>
      </c>
      <c r="AE9" s="17" t="s">
        <v>26</v>
      </c>
      <c r="AF9" s="17">
        <f>AD9*9</f>
        <v>112.5</v>
      </c>
      <c r="AG9" s="76"/>
    </row>
    <row r="10" spans="2:33" ht="27.9" customHeight="1">
      <c r="B10" s="415"/>
      <c r="C10" s="398"/>
      <c r="D10" s="88"/>
      <c r="E10" s="45"/>
      <c r="F10" s="2"/>
      <c r="G10" s="6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400"/>
      <c r="W10" s="89">
        <f>Y5*2+Y6*7+Y7*1+Y8*0+Y9*0+Y10*8</f>
        <v>33.699999999999996</v>
      </c>
      <c r="X10" s="80" t="s">
        <v>39</v>
      </c>
      <c r="Y10" s="168">
        <v>0</v>
      </c>
      <c r="Z10" s="15"/>
      <c r="AA10" s="16" t="s">
        <v>32</v>
      </c>
      <c r="AE10" s="16">
        <f>AB10*15</f>
        <v>0</v>
      </c>
      <c r="AG10" s="91"/>
    </row>
    <row r="11" spans="2:33" ht="27.9" customHeight="1">
      <c r="B11" s="169" t="s">
        <v>33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00"/>
      <c r="W11" s="40" t="s">
        <v>12</v>
      </c>
      <c r="X11" s="49"/>
      <c r="Y11" s="167"/>
      <c r="AC11" s="16">
        <f>SUM(AC6:AC10)</f>
        <v>29.7</v>
      </c>
      <c r="AD11" s="16">
        <f>SUM(AD6:AD10)</f>
        <v>24</v>
      </c>
      <c r="AE11" s="16">
        <f>SUM(AE6:AE10)</f>
        <v>98</v>
      </c>
      <c r="AF11" s="16">
        <f>AC11*4+AD11*9+AE11*4</f>
        <v>726.8</v>
      </c>
      <c r="AG11" s="76"/>
    </row>
    <row r="12" spans="2:33" ht="27.9" customHeight="1">
      <c r="B12" s="180"/>
      <c r="C12" s="150"/>
      <c r="D12" s="151"/>
      <c r="E12" s="151"/>
      <c r="F12" s="152"/>
      <c r="G12" s="152"/>
      <c r="H12" s="151"/>
      <c r="I12" s="152"/>
      <c r="J12" s="152"/>
      <c r="K12" s="151"/>
      <c r="L12" s="152"/>
      <c r="M12" s="152"/>
      <c r="N12" s="151"/>
      <c r="O12" s="152"/>
      <c r="P12" s="152"/>
      <c r="Q12" s="151"/>
      <c r="R12" s="152"/>
      <c r="S12" s="152"/>
      <c r="T12" s="151"/>
      <c r="U12" s="152"/>
      <c r="V12" s="409"/>
      <c r="W12" s="90">
        <f>W6*4+W10*4+W8*9</f>
        <v>857.8</v>
      </c>
      <c r="X12" s="153"/>
      <c r="Y12" s="173"/>
      <c r="Z12" s="15"/>
      <c r="AC12" s="52">
        <f>AC11*4/AF11</f>
        <v>0.16345624656026417</v>
      </c>
      <c r="AD12" s="52">
        <f>AD11*9/AF11</f>
        <v>0.29719317556411667</v>
      </c>
      <c r="AE12" s="52">
        <f>AE11*4/AF11</f>
        <v>0.53935057787561924</v>
      </c>
      <c r="AG12" s="93"/>
    </row>
    <row r="13" spans="2:33" s="36" customFormat="1" ht="27.9" customHeight="1">
      <c r="B13" s="166">
        <v>3</v>
      </c>
      <c r="C13" s="416"/>
      <c r="D13" s="32" t="str">
        <f>'115.3月素食'!F46</f>
        <v>糙米飯</v>
      </c>
      <c r="E13" s="32" t="s">
        <v>15</v>
      </c>
      <c r="F13" s="172"/>
      <c r="G13" s="32" t="str">
        <f>'115.3月素食'!F47</f>
        <v>豆干滷花生(豆)</v>
      </c>
      <c r="H13" s="32" t="s">
        <v>73</v>
      </c>
      <c r="I13" s="172"/>
      <c r="J13" s="32" t="str">
        <f>'115.3月素食'!F48</f>
        <v>御膳珍菇</v>
      </c>
      <c r="K13" s="32" t="s">
        <v>17</v>
      </c>
      <c r="L13" s="172"/>
      <c r="M13" s="32" t="str">
        <f>'115.3月素食'!F49</f>
        <v>黑胡椒板豆腐(豆)</v>
      </c>
      <c r="N13" s="32" t="s">
        <v>17</v>
      </c>
      <c r="O13" s="172"/>
      <c r="P13" s="32" t="str">
        <f>'115.3月素食'!F50</f>
        <v>季節蔬菜X2</v>
      </c>
      <c r="Q13" s="32" t="s">
        <v>54</v>
      </c>
      <c r="R13" s="172"/>
      <c r="S13" s="32" t="str">
        <f>'115.3月素食'!F51</f>
        <v>吉頭菜湯</v>
      </c>
      <c r="T13" s="32" t="s">
        <v>17</v>
      </c>
      <c r="U13" s="172"/>
      <c r="V13" s="399"/>
      <c r="W13" s="33" t="s">
        <v>64</v>
      </c>
      <c r="X13" s="34" t="s">
        <v>18</v>
      </c>
      <c r="Y13" s="165">
        <v>6</v>
      </c>
      <c r="Z13" s="16"/>
      <c r="AA13" s="16"/>
      <c r="AB13" s="17"/>
      <c r="AC13" s="16" t="s">
        <v>19</v>
      </c>
      <c r="AD13" s="16" t="s">
        <v>20</v>
      </c>
      <c r="AE13" s="16" t="s">
        <v>21</v>
      </c>
      <c r="AF13" s="16" t="s">
        <v>22</v>
      </c>
      <c r="AG13" s="76"/>
    </row>
    <row r="14" spans="2:33" ht="27.9" customHeight="1">
      <c r="B14" s="166" t="s">
        <v>8</v>
      </c>
      <c r="C14" s="398"/>
      <c r="D14" s="2" t="s">
        <v>126</v>
      </c>
      <c r="E14" s="2"/>
      <c r="F14" s="2">
        <v>40</v>
      </c>
      <c r="G14" s="192" t="s">
        <v>140</v>
      </c>
      <c r="H14" s="193" t="s">
        <v>84</v>
      </c>
      <c r="I14" s="119">
        <v>30</v>
      </c>
      <c r="J14" s="2" t="s">
        <v>70</v>
      </c>
      <c r="K14" s="2"/>
      <c r="L14" s="2">
        <v>40</v>
      </c>
      <c r="M14" s="121" t="s">
        <v>110</v>
      </c>
      <c r="N14" s="141" t="s">
        <v>84</v>
      </c>
      <c r="O14" s="144">
        <v>80</v>
      </c>
      <c r="P14" s="2" t="s">
        <v>178</v>
      </c>
      <c r="Q14" s="2"/>
      <c r="R14" s="2">
        <v>120</v>
      </c>
      <c r="S14" s="2" t="s">
        <v>288</v>
      </c>
      <c r="T14" s="2"/>
      <c r="U14" s="2">
        <v>30</v>
      </c>
      <c r="V14" s="400"/>
      <c r="W14" s="91">
        <f>Y13*15+Y14*0+Y15*5+Y16*0+Y17*15+Y18*12+15</f>
        <v>115</v>
      </c>
      <c r="X14" s="38" t="s">
        <v>78</v>
      </c>
      <c r="Y14" s="167">
        <v>2.5</v>
      </c>
      <c r="Z14" s="15"/>
      <c r="AA14" s="17" t="s">
        <v>23</v>
      </c>
      <c r="AB14" s="17">
        <v>6</v>
      </c>
      <c r="AC14" s="17">
        <f>AB14*2</f>
        <v>12</v>
      </c>
      <c r="AD14" s="17"/>
      <c r="AE14" s="17">
        <f>AB14*15</f>
        <v>90</v>
      </c>
      <c r="AF14" s="17">
        <f>AC14*4+AE14*4</f>
        <v>408</v>
      </c>
      <c r="AG14" s="91"/>
    </row>
    <row r="15" spans="2:33" ht="27.9" customHeight="1">
      <c r="B15" s="166">
        <v>31</v>
      </c>
      <c r="C15" s="398"/>
      <c r="D15" s="2" t="s">
        <v>107</v>
      </c>
      <c r="E15" s="2"/>
      <c r="F15" s="2">
        <v>80</v>
      </c>
      <c r="G15" s="2" t="s">
        <v>227</v>
      </c>
      <c r="H15" s="2"/>
      <c r="I15" s="2">
        <v>10</v>
      </c>
      <c r="J15" s="186" t="s">
        <v>133</v>
      </c>
      <c r="K15" s="191"/>
      <c r="L15" s="2">
        <v>10</v>
      </c>
      <c r="M15" s="57" t="s">
        <v>198</v>
      </c>
      <c r="N15" s="142"/>
      <c r="O15" s="145">
        <v>1</v>
      </c>
      <c r="P15" s="2"/>
      <c r="Q15" s="2"/>
      <c r="R15" s="2"/>
      <c r="S15" s="2"/>
      <c r="T15" s="2"/>
      <c r="U15" s="2"/>
      <c r="V15" s="400"/>
      <c r="W15" s="40" t="s">
        <v>62</v>
      </c>
      <c r="X15" s="41" t="s">
        <v>24</v>
      </c>
      <c r="Y15" s="167">
        <v>2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6"/>
    </row>
    <row r="16" spans="2:33" ht="27.9" customHeight="1">
      <c r="B16" s="166" t="s">
        <v>10</v>
      </c>
      <c r="C16" s="398"/>
      <c r="D16" s="2"/>
      <c r="E16" s="2"/>
      <c r="F16" s="2"/>
      <c r="G16" s="2"/>
      <c r="H16" s="45"/>
      <c r="I16" s="2"/>
      <c r="J16" s="2" t="s">
        <v>109</v>
      </c>
      <c r="K16" s="86"/>
      <c r="L16" s="2">
        <v>1</v>
      </c>
      <c r="M16" s="57"/>
      <c r="N16" s="142"/>
      <c r="O16" s="145"/>
      <c r="P16" s="2"/>
      <c r="Q16" s="45"/>
      <c r="R16" s="2"/>
      <c r="S16" s="2"/>
      <c r="T16" s="45"/>
      <c r="U16" s="2"/>
      <c r="V16" s="400"/>
      <c r="W16" s="89">
        <f>Y13*0+Y14*5+Y15*0+Y16*5+Y17*0+Y18*8</f>
        <v>25</v>
      </c>
      <c r="X16" s="41" t="s">
        <v>27</v>
      </c>
      <c r="Y16" s="167">
        <v>2.5</v>
      </c>
      <c r="Z16" s="15"/>
      <c r="AA16" s="16" t="s">
        <v>28</v>
      </c>
      <c r="AB16" s="17">
        <v>1.5</v>
      </c>
      <c r="AC16" s="17">
        <f>AB16*1</f>
        <v>1.5</v>
      </c>
      <c r="AD16" s="17" t="s">
        <v>26</v>
      </c>
      <c r="AE16" s="17">
        <f>AB16*5</f>
        <v>7.5</v>
      </c>
      <c r="AF16" s="17">
        <f>AC16*4+AE16*4</f>
        <v>36</v>
      </c>
      <c r="AG16" s="91"/>
    </row>
    <row r="17" spans="2:33" ht="27.9" customHeight="1">
      <c r="B17" s="415" t="s">
        <v>81</v>
      </c>
      <c r="C17" s="398"/>
      <c r="D17" s="2"/>
      <c r="E17" s="2"/>
      <c r="F17" s="2"/>
      <c r="G17" s="2"/>
      <c r="H17" s="45"/>
      <c r="I17" s="2"/>
      <c r="J17" s="2"/>
      <c r="K17" s="2"/>
      <c r="L17" s="2"/>
      <c r="M17" s="57"/>
      <c r="N17" s="142"/>
      <c r="O17" s="119"/>
      <c r="P17" s="2"/>
      <c r="Q17" s="45"/>
      <c r="R17" s="2"/>
      <c r="S17" s="2"/>
      <c r="T17" s="45"/>
      <c r="U17" s="2"/>
      <c r="V17" s="400"/>
      <c r="W17" s="40" t="s">
        <v>42</v>
      </c>
      <c r="X17" s="41" t="s">
        <v>30</v>
      </c>
      <c r="Y17" s="167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6"/>
    </row>
    <row r="18" spans="2:33" ht="27.9" customHeight="1">
      <c r="B18" s="415"/>
      <c r="C18" s="398"/>
      <c r="D18" s="88"/>
      <c r="E18" s="45"/>
      <c r="F18" s="2"/>
      <c r="G18" s="6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00"/>
      <c r="W18" s="89">
        <f>Y13*2+Y14*7+Y15*1+Y16*0+Y17*0+Y18*8</f>
        <v>31.5</v>
      </c>
      <c r="X18" s="80" t="s">
        <v>39</v>
      </c>
      <c r="Y18" s="168">
        <v>0</v>
      </c>
      <c r="Z18" s="15"/>
      <c r="AA18" s="16" t="s">
        <v>32</v>
      </c>
      <c r="AE18" s="16">
        <f>AB18*15</f>
        <v>0</v>
      </c>
      <c r="AG18" s="91"/>
    </row>
    <row r="19" spans="2:33" ht="27.9" customHeight="1">
      <c r="B19" s="169" t="s">
        <v>33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 t="s">
        <v>77</v>
      </c>
      <c r="P19" s="2"/>
      <c r="Q19" s="45"/>
      <c r="R19" s="2"/>
      <c r="S19" s="2"/>
      <c r="T19" s="45"/>
      <c r="U19" s="2"/>
      <c r="V19" s="400"/>
      <c r="W19" s="40" t="s">
        <v>12</v>
      </c>
      <c r="X19" s="49"/>
      <c r="Y19" s="167"/>
      <c r="AC19" s="16">
        <f>SUM(AC14:AC18)</f>
        <v>27.5</v>
      </c>
      <c r="AD19" s="16">
        <f>SUM(AD14:AD18)</f>
        <v>22.5</v>
      </c>
      <c r="AE19" s="16">
        <f>SUM(AE14:AE18)</f>
        <v>97.5</v>
      </c>
      <c r="AF19" s="16">
        <f>AC19*4+AD19*9+AE19*4</f>
        <v>702.5</v>
      </c>
      <c r="AG19" s="76"/>
    </row>
    <row r="20" spans="2:33" ht="27.9" customHeight="1">
      <c r="B20" s="170"/>
      <c r="C20" s="51"/>
      <c r="D20" s="151"/>
      <c r="E20" s="151"/>
      <c r="F20" s="152"/>
      <c r="G20" s="152"/>
      <c r="H20" s="151"/>
      <c r="I20" s="152"/>
      <c r="J20" s="152"/>
      <c r="K20" s="151"/>
      <c r="L20" s="152"/>
      <c r="M20" s="152"/>
      <c r="N20" s="151"/>
      <c r="O20" s="152"/>
      <c r="P20" s="152"/>
      <c r="Q20" s="151"/>
      <c r="R20" s="152"/>
      <c r="S20" s="152"/>
      <c r="T20" s="151"/>
      <c r="U20" s="152"/>
      <c r="V20" s="409"/>
      <c r="W20" s="90">
        <f>W14*4+W18*4+W16*9</f>
        <v>811</v>
      </c>
      <c r="X20" s="153"/>
      <c r="Y20" s="173"/>
      <c r="Z20" s="15"/>
      <c r="AC20" s="52">
        <f>AC19*4/AF19</f>
        <v>0.15658362989323843</v>
      </c>
      <c r="AD20" s="52">
        <f>AD19*9/AF19</f>
        <v>0.28825622775800713</v>
      </c>
      <c r="AE20" s="52">
        <f>AE19*4/AF19</f>
        <v>0.55516014234875444</v>
      </c>
      <c r="AG20" s="93"/>
    </row>
    <row r="21" spans="2:33" s="36" customFormat="1" ht="27.9" customHeight="1">
      <c r="B21" s="164"/>
      <c r="C21" s="398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99"/>
      <c r="W21" s="33"/>
      <c r="X21" s="34"/>
      <c r="Y21" s="165"/>
      <c r="Z21" s="16"/>
      <c r="AA21" s="16"/>
      <c r="AB21" s="17"/>
      <c r="AC21" s="16" t="s">
        <v>19</v>
      </c>
      <c r="AD21" s="16" t="s">
        <v>20</v>
      </c>
      <c r="AE21" s="16" t="s">
        <v>21</v>
      </c>
      <c r="AF21" s="16" t="s">
        <v>22</v>
      </c>
      <c r="AG21" s="76"/>
    </row>
    <row r="22" spans="2:33" ht="27.9" customHeight="1">
      <c r="B22" s="166" t="s">
        <v>8</v>
      </c>
      <c r="C22" s="398"/>
      <c r="D22" s="2"/>
      <c r="E22" s="2"/>
      <c r="F22" s="2"/>
      <c r="G22" s="57"/>
      <c r="H22" s="120"/>
      <c r="I22" s="11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00"/>
      <c r="W22" s="91"/>
      <c r="X22" s="38"/>
      <c r="Y22" s="167"/>
      <c r="Z22" s="15"/>
      <c r="AA22" s="17" t="s">
        <v>23</v>
      </c>
      <c r="AB22" s="17">
        <v>6.2</v>
      </c>
      <c r="AC22" s="17">
        <f>AB22*2</f>
        <v>12.4</v>
      </c>
      <c r="AD22" s="17"/>
      <c r="AE22" s="17">
        <f>AB22*15</f>
        <v>93</v>
      </c>
      <c r="AF22" s="17">
        <f>AC22*4+AE22*4</f>
        <v>421.6</v>
      </c>
      <c r="AG22" s="91"/>
    </row>
    <row r="23" spans="2:33" ht="27.9" customHeight="1">
      <c r="B23" s="166"/>
      <c r="C23" s="398"/>
      <c r="D23" s="186"/>
      <c r="E23" s="187"/>
      <c r="F23" s="188"/>
      <c r="G23" s="121"/>
      <c r="H23" s="124"/>
      <c r="I23" s="12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00"/>
      <c r="W23" s="40"/>
      <c r="X23" s="41"/>
      <c r="Y23" s="167"/>
      <c r="AA23" s="42" t="s">
        <v>25</v>
      </c>
      <c r="AB23" s="17">
        <v>2</v>
      </c>
      <c r="AC23" s="43">
        <f>AB23*7</f>
        <v>14</v>
      </c>
      <c r="AD23" s="17">
        <f>AB23*5</f>
        <v>10</v>
      </c>
      <c r="AE23" s="17" t="s">
        <v>26</v>
      </c>
      <c r="AF23" s="44">
        <f>AC23*4+AD23*9</f>
        <v>146</v>
      </c>
      <c r="AG23" s="76"/>
    </row>
    <row r="24" spans="2:33" ht="27.9" customHeight="1">
      <c r="B24" s="166" t="s">
        <v>10</v>
      </c>
      <c r="C24" s="398"/>
      <c r="D24" s="2"/>
      <c r="E24" s="2"/>
      <c r="F24" s="2"/>
      <c r="G24" s="57"/>
      <c r="H24" s="123"/>
      <c r="I24" s="119"/>
      <c r="J24" s="2"/>
      <c r="K24" s="2"/>
      <c r="L24" s="2"/>
      <c r="M24" s="2"/>
      <c r="N24" s="86"/>
      <c r="O24" s="2"/>
      <c r="P24" s="2"/>
      <c r="Q24" s="45"/>
      <c r="R24" s="2"/>
      <c r="S24" s="2"/>
      <c r="T24" s="45"/>
      <c r="U24" s="2"/>
      <c r="V24" s="400"/>
      <c r="W24" s="89"/>
      <c r="X24" s="41"/>
      <c r="Y24" s="167"/>
      <c r="Z24" s="15"/>
      <c r="AA24" s="16" t="s">
        <v>28</v>
      </c>
      <c r="AB24" s="17">
        <v>1.7</v>
      </c>
      <c r="AC24" s="17">
        <f>AB24*1</f>
        <v>1.7</v>
      </c>
      <c r="AD24" s="17" t="s">
        <v>26</v>
      </c>
      <c r="AE24" s="17">
        <f>AB24*5</f>
        <v>8.5</v>
      </c>
      <c r="AF24" s="17">
        <f>AC24*4+AE24*4</f>
        <v>40.799999999999997</v>
      </c>
      <c r="AG24" s="91"/>
    </row>
    <row r="25" spans="2:33" ht="27.9" customHeight="1">
      <c r="B25" s="415" t="s">
        <v>82</v>
      </c>
      <c r="C25" s="398"/>
      <c r="D25" s="2"/>
      <c r="E25" s="2"/>
      <c r="F25" s="2"/>
      <c r="G25" s="2"/>
      <c r="H25" s="45"/>
      <c r="I25" s="2"/>
      <c r="J25" s="2"/>
      <c r="K25" s="2"/>
      <c r="L25" s="2"/>
      <c r="M25" s="2"/>
      <c r="N25" s="86"/>
      <c r="O25" s="2"/>
      <c r="P25" s="2"/>
      <c r="Q25" s="45"/>
      <c r="R25" s="2"/>
      <c r="S25" s="2"/>
      <c r="T25" s="45"/>
      <c r="U25" s="2"/>
      <c r="V25" s="400"/>
      <c r="W25" s="40"/>
      <c r="X25" s="41"/>
      <c r="Y25" s="167"/>
      <c r="AA25" s="16" t="s">
        <v>31</v>
      </c>
      <c r="AB25" s="17">
        <v>2.5</v>
      </c>
      <c r="AC25" s="17"/>
      <c r="AD25" s="17">
        <f>AB25*5</f>
        <v>12.5</v>
      </c>
      <c r="AE25" s="17" t="s">
        <v>26</v>
      </c>
      <c r="AF25" s="17">
        <f>AD25*9</f>
        <v>112.5</v>
      </c>
      <c r="AG25" s="76"/>
    </row>
    <row r="26" spans="2:33" ht="27.9" customHeight="1">
      <c r="B26" s="415"/>
      <c r="C26" s="398"/>
      <c r="D26" s="45"/>
      <c r="E26" s="45"/>
      <c r="F26" s="2"/>
      <c r="G26" s="2"/>
      <c r="H26" s="45"/>
      <c r="I26" s="2"/>
      <c r="J26" s="2"/>
      <c r="K26" s="2"/>
      <c r="L26" s="2"/>
      <c r="M26" s="2"/>
      <c r="N26" s="45"/>
      <c r="O26" s="2"/>
      <c r="P26" s="2"/>
      <c r="Q26" s="45"/>
      <c r="R26" s="2"/>
      <c r="S26" s="2"/>
      <c r="T26" s="125"/>
      <c r="U26" s="2"/>
      <c r="V26" s="400"/>
      <c r="W26" s="89"/>
      <c r="X26" s="80"/>
      <c r="Y26" s="168"/>
      <c r="Z26" s="15"/>
      <c r="AA26" s="16" t="s">
        <v>32</v>
      </c>
      <c r="AB26" s="17">
        <v>1</v>
      </c>
      <c r="AE26" s="16">
        <f>AB26*15</f>
        <v>15</v>
      </c>
      <c r="AG26" s="91"/>
    </row>
    <row r="27" spans="2:33" ht="27.9" customHeight="1">
      <c r="B27" s="169" t="s">
        <v>33</v>
      </c>
      <c r="C27" s="48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79"/>
      <c r="U27" s="79"/>
      <c r="V27" s="400"/>
      <c r="W27" s="40"/>
      <c r="X27" s="49"/>
      <c r="Y27" s="167"/>
      <c r="AC27" s="16">
        <f>SUM(AC22:AC26)</f>
        <v>28.099999999999998</v>
      </c>
      <c r="AD27" s="16">
        <f>SUM(AD22:AD26)</f>
        <v>22.5</v>
      </c>
      <c r="AE27" s="16">
        <f>SUM(AE22:AE26)</f>
        <v>116.5</v>
      </c>
      <c r="AF27" s="16">
        <f>AC27*4+AD27*9+AE27*4</f>
        <v>780.9</v>
      </c>
      <c r="AG27" s="76"/>
    </row>
    <row r="28" spans="2:33" ht="27.9" customHeight="1">
      <c r="B28" s="170"/>
      <c r="C28" s="51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01"/>
      <c r="W28" s="90"/>
      <c r="X28" s="53"/>
      <c r="Y28" s="171"/>
      <c r="Z28" s="15"/>
      <c r="AC28" s="52">
        <f>AC27*4/AF27</f>
        <v>0.14393648354462799</v>
      </c>
      <c r="AD28" s="52">
        <f>AD27*9/AF27</f>
        <v>0.25931617364579335</v>
      </c>
      <c r="AE28" s="52">
        <f>AE27*4/AF27</f>
        <v>0.59674734280957875</v>
      </c>
      <c r="AG28" s="93"/>
    </row>
    <row r="29" spans="2:33" s="36" customFormat="1" ht="27.9" customHeight="1">
      <c r="B29" s="31"/>
      <c r="C29" s="398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99"/>
      <c r="W29" s="33"/>
      <c r="X29" s="34"/>
      <c r="Y29" s="35"/>
      <c r="Z29" s="16"/>
      <c r="AA29" s="16"/>
      <c r="AB29" s="17"/>
      <c r="AC29" s="16" t="s">
        <v>19</v>
      </c>
      <c r="AD29" s="16" t="s">
        <v>20</v>
      </c>
      <c r="AE29" s="16" t="s">
        <v>21</v>
      </c>
      <c r="AF29" s="16" t="s">
        <v>22</v>
      </c>
      <c r="AG29" s="76"/>
    </row>
    <row r="30" spans="2:33" s="57" customFormat="1" ht="27.75" customHeight="1">
      <c r="B30" s="37" t="s">
        <v>8</v>
      </c>
      <c r="C30" s="398"/>
      <c r="D30" s="2"/>
      <c r="E30" s="2"/>
      <c r="F30" s="2"/>
      <c r="G30" s="186"/>
      <c r="H30" s="193"/>
      <c r="I30" s="119"/>
      <c r="J30" s="2"/>
      <c r="K30" s="2"/>
      <c r="L30" s="2"/>
      <c r="M30" s="121"/>
      <c r="N30" s="141"/>
      <c r="O30" s="144"/>
      <c r="P30" s="2"/>
      <c r="Q30" s="2"/>
      <c r="R30" s="2"/>
      <c r="S30" s="2"/>
      <c r="T30" s="2"/>
      <c r="U30" s="2"/>
      <c r="V30" s="400"/>
      <c r="W30" s="91"/>
      <c r="X30" s="38"/>
      <c r="Y30" s="39"/>
      <c r="Z30" s="55"/>
      <c r="AA30" s="56" t="s">
        <v>23</v>
      </c>
      <c r="AB30" s="56">
        <v>6.2</v>
      </c>
      <c r="AC30" s="56">
        <f>AB30*2</f>
        <v>12.4</v>
      </c>
      <c r="AD30" s="56"/>
      <c r="AE30" s="56">
        <f>AB30*15</f>
        <v>93</v>
      </c>
      <c r="AF30" s="56">
        <f>AC30*4+AE30*4</f>
        <v>421.6</v>
      </c>
      <c r="AG30" s="91"/>
    </row>
    <row r="31" spans="2:33" s="57" customFormat="1" ht="27.9" customHeight="1">
      <c r="B31" s="37"/>
      <c r="C31" s="398"/>
      <c r="D31" s="2"/>
      <c r="E31" s="2"/>
      <c r="F31" s="2"/>
      <c r="G31" s="186"/>
      <c r="H31" s="191"/>
      <c r="I31" s="2"/>
      <c r="J31" s="186"/>
      <c r="K31" s="2"/>
      <c r="L31" s="2"/>
      <c r="N31" s="142"/>
      <c r="O31" s="145"/>
      <c r="P31" s="2"/>
      <c r="Q31" s="2"/>
      <c r="R31" s="2"/>
      <c r="S31" s="2"/>
      <c r="T31" s="2"/>
      <c r="U31" s="2"/>
      <c r="V31" s="400"/>
      <c r="W31" s="40"/>
      <c r="X31" s="41"/>
      <c r="Y31" s="39"/>
      <c r="AA31" s="58" t="s">
        <v>25</v>
      </c>
      <c r="AB31" s="56">
        <v>2.1</v>
      </c>
      <c r="AC31" s="59">
        <f>AB31*7</f>
        <v>14.700000000000001</v>
      </c>
      <c r="AD31" s="56">
        <f>AB31*5</f>
        <v>10.5</v>
      </c>
      <c r="AE31" s="56" t="s">
        <v>26</v>
      </c>
      <c r="AF31" s="60">
        <f>AC31*4+AD31*9</f>
        <v>153.30000000000001</v>
      </c>
      <c r="AG31" s="76"/>
    </row>
    <row r="32" spans="2:33" s="57" customFormat="1" ht="27.9" customHeight="1">
      <c r="B32" s="37" t="s">
        <v>10</v>
      </c>
      <c r="C32" s="398"/>
      <c r="D32" s="45"/>
      <c r="E32" s="45"/>
      <c r="F32" s="2"/>
      <c r="H32" s="123"/>
      <c r="I32" s="119"/>
      <c r="J32" s="2"/>
      <c r="K32" s="2"/>
      <c r="L32" s="2"/>
      <c r="N32" s="142"/>
      <c r="O32" s="145"/>
      <c r="P32" s="2"/>
      <c r="Q32" s="45"/>
      <c r="R32" s="2"/>
      <c r="S32" s="2"/>
      <c r="T32" s="45"/>
      <c r="U32" s="2"/>
      <c r="V32" s="400"/>
      <c r="W32" s="89"/>
      <c r="X32" s="41"/>
      <c r="Y32" s="39"/>
      <c r="Z32" s="55"/>
      <c r="AA32" s="61" t="s">
        <v>28</v>
      </c>
      <c r="AB32" s="56">
        <v>1.6</v>
      </c>
      <c r="AC32" s="56">
        <f>AB32*1</f>
        <v>1.6</v>
      </c>
      <c r="AD32" s="56" t="s">
        <v>26</v>
      </c>
      <c r="AE32" s="56">
        <f>AB32*5</f>
        <v>8</v>
      </c>
      <c r="AF32" s="56">
        <f>AC32*4+AE32*4</f>
        <v>38.4</v>
      </c>
      <c r="AG32" s="91"/>
    </row>
    <row r="33" spans="2:33" s="57" customFormat="1" ht="27.9" customHeight="1">
      <c r="B33" s="406" t="s">
        <v>37</v>
      </c>
      <c r="C33" s="398"/>
      <c r="D33" s="45"/>
      <c r="E33" s="45"/>
      <c r="F33" s="2"/>
      <c r="G33" s="2"/>
      <c r="H33" s="2"/>
      <c r="I33" s="2"/>
      <c r="J33" s="2"/>
      <c r="K33" s="2"/>
      <c r="L33" s="2"/>
      <c r="N33" s="142"/>
      <c r="O33" s="145"/>
      <c r="P33" s="2"/>
      <c r="Q33" s="45"/>
      <c r="R33" s="2"/>
      <c r="S33" s="2"/>
      <c r="T33" s="45"/>
      <c r="U33" s="2"/>
      <c r="V33" s="400"/>
      <c r="W33" s="40"/>
      <c r="X33" s="41"/>
      <c r="Y33" s="39"/>
      <c r="AA33" s="61" t="s">
        <v>31</v>
      </c>
      <c r="AB33" s="56">
        <v>2.5</v>
      </c>
      <c r="AC33" s="56"/>
      <c r="AD33" s="56">
        <f>AB33*5</f>
        <v>12.5</v>
      </c>
      <c r="AE33" s="56" t="s">
        <v>26</v>
      </c>
      <c r="AF33" s="56">
        <f>AD33*9</f>
        <v>112.5</v>
      </c>
      <c r="AG33" s="76"/>
    </row>
    <row r="34" spans="2:33" s="57" customFormat="1" ht="27.9" customHeight="1">
      <c r="B34" s="406"/>
      <c r="C34" s="398"/>
      <c r="D34" s="45"/>
      <c r="E34" s="45"/>
      <c r="F34" s="2"/>
      <c r="G34" s="2"/>
      <c r="H34" s="45"/>
      <c r="I34" s="2"/>
      <c r="J34" s="2"/>
      <c r="K34" s="45"/>
      <c r="L34" s="2"/>
      <c r="N34" s="142"/>
      <c r="O34" s="119"/>
      <c r="P34" s="2"/>
      <c r="Q34" s="45"/>
      <c r="R34" s="2"/>
      <c r="S34" s="2"/>
      <c r="T34" s="45"/>
      <c r="U34" s="2"/>
      <c r="V34" s="400"/>
      <c r="W34" s="89"/>
      <c r="X34" s="80"/>
      <c r="Y34" s="46"/>
      <c r="Z34" s="55"/>
      <c r="AA34" s="61" t="s">
        <v>32</v>
      </c>
      <c r="AB34" s="56"/>
      <c r="AC34" s="61"/>
      <c r="AD34" s="61"/>
      <c r="AE34" s="61">
        <f>AB34*15</f>
        <v>0</v>
      </c>
      <c r="AF34" s="61"/>
      <c r="AG34" s="91"/>
    </row>
    <row r="35" spans="2:33" s="57" customFormat="1" ht="27.9" customHeight="1">
      <c r="B35" s="47" t="s">
        <v>33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00"/>
      <c r="W35" s="40"/>
      <c r="X35" s="49"/>
      <c r="Y35" s="39"/>
      <c r="AA35" s="61"/>
      <c r="AB35" s="56"/>
      <c r="AC35" s="61">
        <f>SUM(AC30:AC34)</f>
        <v>28.700000000000003</v>
      </c>
      <c r="AD35" s="61">
        <f>SUM(AD30:AD34)</f>
        <v>23</v>
      </c>
      <c r="AE35" s="61">
        <f>SUM(AE30:AE34)</f>
        <v>101</v>
      </c>
      <c r="AF35" s="61">
        <f>AC35*4+AD35*9+AE35*4</f>
        <v>725.8</v>
      </c>
      <c r="AG35" s="76"/>
    </row>
    <row r="36" spans="2:33" s="57" customFormat="1" ht="27.9" customHeight="1">
      <c r="B36" s="149"/>
      <c r="C36" s="150"/>
      <c r="D36" s="151"/>
      <c r="E36" s="151"/>
      <c r="F36" s="152"/>
      <c r="G36" s="152"/>
      <c r="H36" s="151"/>
      <c r="I36" s="152"/>
      <c r="J36" s="152"/>
      <c r="K36" s="151"/>
      <c r="L36" s="152"/>
      <c r="M36" s="152"/>
      <c r="N36" s="151"/>
      <c r="O36" s="152"/>
      <c r="P36" s="152"/>
      <c r="Q36" s="151"/>
      <c r="R36" s="152"/>
      <c r="S36" s="152"/>
      <c r="T36" s="151"/>
      <c r="U36" s="152"/>
      <c r="V36" s="409"/>
      <c r="W36" s="90"/>
      <c r="X36" s="153"/>
      <c r="Y36" s="154"/>
      <c r="Z36" s="55"/>
      <c r="AB36" s="67"/>
      <c r="AC36" s="68">
        <f>AC35*4/AF35</f>
        <v>0.15817029484706532</v>
      </c>
      <c r="AD36" s="68">
        <f>AD35*9/AF35</f>
        <v>0.28520253513364563</v>
      </c>
      <c r="AE36" s="68">
        <f>AE35*4/AF35</f>
        <v>0.55662717001928907</v>
      </c>
      <c r="AG36" s="93"/>
    </row>
    <row r="37" spans="2:33" s="36" customFormat="1" ht="27.9" customHeight="1">
      <c r="B37" s="31"/>
      <c r="C37" s="398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99"/>
      <c r="W37" s="33"/>
      <c r="X37" s="34"/>
      <c r="Y37" s="35"/>
      <c r="Z37" s="16"/>
      <c r="AA37" s="16"/>
      <c r="AB37" s="17"/>
      <c r="AC37" s="16" t="s">
        <v>19</v>
      </c>
      <c r="AD37" s="16" t="s">
        <v>20</v>
      </c>
      <c r="AE37" s="16" t="s">
        <v>21</v>
      </c>
      <c r="AF37" s="16" t="s">
        <v>22</v>
      </c>
    </row>
    <row r="38" spans="2:33" ht="27.9" customHeight="1">
      <c r="B38" s="37" t="s">
        <v>8</v>
      </c>
      <c r="C38" s="398"/>
      <c r="D38" s="2"/>
      <c r="E38" s="2"/>
      <c r="F38" s="2"/>
      <c r="G38" s="186"/>
      <c r="H38" s="111"/>
      <c r="I38" s="111"/>
      <c r="J38" s="111"/>
      <c r="K38" s="111"/>
      <c r="L38" s="111"/>
      <c r="M38" s="111"/>
      <c r="N38" s="111"/>
      <c r="O38" s="111"/>
      <c r="P38" s="2"/>
      <c r="Q38" s="2"/>
      <c r="R38" s="2"/>
      <c r="S38" s="111"/>
      <c r="T38" s="111"/>
      <c r="U38" s="111"/>
      <c r="V38" s="400"/>
      <c r="W38" s="91"/>
      <c r="X38" s="38"/>
      <c r="Y38" s="39"/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/>
      <c r="C39" s="398"/>
      <c r="D39" s="186"/>
      <c r="E39" s="187"/>
      <c r="F39" s="188"/>
      <c r="G39" s="186"/>
      <c r="H39" s="123"/>
      <c r="I39" s="122"/>
      <c r="J39" s="111"/>
      <c r="K39" s="111"/>
      <c r="L39" s="111"/>
      <c r="M39" s="2"/>
      <c r="N39" s="88"/>
      <c r="O39" s="2"/>
      <c r="P39" s="111"/>
      <c r="Q39" s="111"/>
      <c r="R39" s="111"/>
      <c r="S39" s="111"/>
      <c r="T39" s="111"/>
      <c r="U39" s="111"/>
      <c r="V39" s="400"/>
      <c r="W39" s="40"/>
      <c r="X39" s="41"/>
      <c r="Y39" s="39"/>
      <c r="AA39" s="42" t="s">
        <v>25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26</v>
      </c>
      <c r="AF39" s="44">
        <f>AC39*4+AD39*9</f>
        <v>160.60000000000002</v>
      </c>
    </row>
    <row r="40" spans="2:33" ht="27.9" customHeight="1">
      <c r="B40" s="37" t="s">
        <v>10</v>
      </c>
      <c r="C40" s="398"/>
      <c r="D40" s="2"/>
      <c r="E40" s="2"/>
      <c r="F40" s="2"/>
      <c r="G40" s="111"/>
      <c r="H40" s="123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400"/>
      <c r="W40" s="89"/>
      <c r="X40" s="41"/>
      <c r="Y40" s="39"/>
      <c r="Z40" s="15"/>
      <c r="AA40" s="16" t="s">
        <v>28</v>
      </c>
      <c r="AB40" s="17">
        <v>1.7</v>
      </c>
      <c r="AC40" s="17">
        <f>AB40*1</f>
        <v>1.7</v>
      </c>
      <c r="AD40" s="17" t="s">
        <v>26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406" t="s">
        <v>29</v>
      </c>
      <c r="C41" s="398"/>
      <c r="D41" s="2"/>
      <c r="E41" s="2"/>
      <c r="F41" s="2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400"/>
      <c r="W41" s="40"/>
      <c r="X41" s="41"/>
      <c r="Y41" s="39"/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6"/>
    </row>
    <row r="42" spans="2:33" ht="27.9" customHeight="1">
      <c r="B42" s="406"/>
      <c r="C42" s="398"/>
      <c r="D42" s="2"/>
      <c r="E42" s="45"/>
      <c r="F42" s="2"/>
      <c r="G42" s="111"/>
      <c r="H42" s="112"/>
      <c r="I42" s="111"/>
      <c r="J42" s="111"/>
      <c r="K42" s="112"/>
      <c r="L42" s="111"/>
      <c r="M42" s="111"/>
      <c r="N42" s="112"/>
      <c r="O42" s="111"/>
      <c r="P42" s="111"/>
      <c r="Q42" s="112"/>
      <c r="R42" s="111"/>
      <c r="S42" s="111"/>
      <c r="T42" s="112"/>
      <c r="U42" s="111"/>
      <c r="V42" s="400"/>
      <c r="W42" s="89"/>
      <c r="X42" s="80"/>
      <c r="Y42" s="46"/>
      <c r="Z42" s="15"/>
      <c r="AA42" s="16" t="s">
        <v>32</v>
      </c>
      <c r="AE42" s="16">
        <f>AB42*15</f>
        <v>0</v>
      </c>
      <c r="AG42" s="91"/>
    </row>
    <row r="43" spans="2:33" ht="27.9" customHeight="1">
      <c r="B43" s="47" t="s">
        <v>33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00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174"/>
      <c r="C44" s="175"/>
      <c r="D44" s="176"/>
      <c r="E44" s="176"/>
      <c r="F44" s="177"/>
      <c r="G44" s="177"/>
      <c r="H44" s="176"/>
      <c r="I44" s="177"/>
      <c r="J44" s="177"/>
      <c r="K44" s="176"/>
      <c r="L44" s="177"/>
      <c r="M44" s="177"/>
      <c r="N44" s="176"/>
      <c r="O44" s="177"/>
      <c r="P44" s="177"/>
      <c r="Q44" s="176"/>
      <c r="R44" s="177"/>
      <c r="S44" s="177"/>
      <c r="T44" s="176"/>
      <c r="U44" s="177"/>
      <c r="V44" s="410"/>
      <c r="W44" s="181"/>
      <c r="X44" s="178"/>
      <c r="Y44" s="179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3"/>
    </row>
    <row r="45" spans="2:33">
      <c r="B45" s="56"/>
      <c r="C45" s="61"/>
      <c r="D45" s="392"/>
      <c r="E45" s="392"/>
      <c r="F45" s="393"/>
      <c r="G45" s="393"/>
      <c r="H45" s="75"/>
      <c r="K45" s="75"/>
      <c r="N45" s="75"/>
      <c r="Q45" s="75"/>
      <c r="T45" s="75"/>
    </row>
  </sheetData>
  <mergeCells count="19">
    <mergeCell ref="B1:Y1"/>
    <mergeCell ref="B2:G2"/>
    <mergeCell ref="C13:C18"/>
    <mergeCell ref="V13:V20"/>
    <mergeCell ref="B17:B18"/>
    <mergeCell ref="F3:L3"/>
    <mergeCell ref="D45:G45"/>
    <mergeCell ref="C5:C10"/>
    <mergeCell ref="V5:V12"/>
    <mergeCell ref="B9:B10"/>
    <mergeCell ref="C29:C34"/>
    <mergeCell ref="V29:V36"/>
    <mergeCell ref="B33:B34"/>
    <mergeCell ref="C37:C42"/>
    <mergeCell ref="V37:V44"/>
    <mergeCell ref="B41:B42"/>
    <mergeCell ref="C21:C26"/>
    <mergeCell ref="V21:V28"/>
    <mergeCell ref="B25:B26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115.3月素食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2026-01-27T07:18:00Z</cp:lastPrinted>
  <dcterms:created xsi:type="dcterms:W3CDTF">2013-10-17T10:44:48Z</dcterms:created>
  <dcterms:modified xsi:type="dcterms:W3CDTF">2026-01-28T05:40:12Z</dcterms:modified>
</cp:coreProperties>
</file>