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午餐\"/>
    </mc:Choice>
  </mc:AlternateContent>
  <xr:revisionPtr revIDLastSave="0" documentId="13_ncr:1_{7CF7F053-EBAB-418C-9C51-7D3C5E21FA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.11月菜單" sheetId="20" r:id="rId1"/>
    <sheet name="第一週明細" sheetId="4" r:id="rId2"/>
    <sheet name="第二週明細" sheetId="7" r:id="rId3"/>
    <sheet name="第三週明細 " sheetId="8" r:id="rId4"/>
    <sheet name="第四週明細" sheetId="2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4" l="1"/>
  <c r="W30" i="7"/>
  <c r="W30" i="8"/>
  <c r="W30" i="23"/>
  <c r="S39" i="20" l="1"/>
  <c r="U40" i="20"/>
  <c r="U39" i="20"/>
  <c r="S40" i="20"/>
  <c r="W6" i="4"/>
  <c r="W6" i="8"/>
  <c r="S37" i="23" l="1"/>
  <c r="P37" i="23"/>
  <c r="M37" i="23"/>
  <c r="J37" i="23"/>
  <c r="G37" i="23"/>
  <c r="D37" i="23"/>
  <c r="D37" i="7"/>
  <c r="O13" i="20"/>
  <c r="W42" i="23"/>
  <c r="W40" i="23"/>
  <c r="W38" i="23"/>
  <c r="W44" i="23" s="1"/>
  <c r="W34" i="23"/>
  <c r="Q40" i="20" s="1"/>
  <c r="W32" i="23"/>
  <c r="Q39" i="20" s="1"/>
  <c r="O40" i="20"/>
  <c r="W26" i="23"/>
  <c r="M40" i="20" s="1"/>
  <c r="W24" i="23"/>
  <c r="M39" i="20" s="1"/>
  <c r="W22" i="23"/>
  <c r="K40" i="20" s="1"/>
  <c r="W18" i="23"/>
  <c r="I40" i="20" s="1"/>
  <c r="W16" i="23"/>
  <c r="I39" i="20" s="1"/>
  <c r="W14" i="23"/>
  <c r="G40" i="20" s="1"/>
  <c r="W10" i="23"/>
  <c r="E40" i="20" s="1"/>
  <c r="W8" i="23"/>
  <c r="E39" i="20" s="1"/>
  <c r="W6" i="23"/>
  <c r="W42" i="8"/>
  <c r="W40" i="8"/>
  <c r="W38" i="8"/>
  <c r="W34" i="8"/>
  <c r="W32" i="8"/>
  <c r="W26" i="8"/>
  <c r="W24" i="8"/>
  <c r="W22" i="8"/>
  <c r="W18" i="8"/>
  <c r="W16" i="8"/>
  <c r="W14" i="8"/>
  <c r="W10" i="8"/>
  <c r="W8" i="8"/>
  <c r="W42" i="7"/>
  <c r="W40" i="7"/>
  <c r="W38" i="7"/>
  <c r="W34" i="7"/>
  <c r="W32" i="7"/>
  <c r="W26" i="7"/>
  <c r="W24" i="7"/>
  <c r="W22" i="7"/>
  <c r="W18" i="7"/>
  <c r="W16" i="7"/>
  <c r="W14" i="7"/>
  <c r="W10" i="7"/>
  <c r="W8" i="7"/>
  <c r="W6" i="7"/>
  <c r="W18" i="4"/>
  <c r="I13" i="20" s="1"/>
  <c r="W16" i="4"/>
  <c r="I12" i="20" s="1"/>
  <c r="W14" i="4"/>
  <c r="G13" i="20" s="1"/>
  <c r="W10" i="4"/>
  <c r="E13" i="20" s="1"/>
  <c r="W8" i="4"/>
  <c r="E12" i="20" s="1"/>
  <c r="W42" i="4"/>
  <c r="U13" i="20" s="1"/>
  <c r="W40" i="4"/>
  <c r="U12" i="20" s="1"/>
  <c r="W38" i="4"/>
  <c r="W34" i="4"/>
  <c r="Q13" i="20" s="1"/>
  <c r="W32" i="4"/>
  <c r="Q12" i="20" s="1"/>
  <c r="W26" i="4"/>
  <c r="M13" i="20" s="1"/>
  <c r="W24" i="4"/>
  <c r="M12" i="20" s="1"/>
  <c r="W22" i="4"/>
  <c r="K13" i="20" s="1"/>
  <c r="W28" i="8" l="1"/>
  <c r="W12" i="4"/>
  <c r="C12" i="20" s="1"/>
  <c r="W12" i="23"/>
  <c r="C39" i="20" s="1"/>
  <c r="C40" i="20"/>
  <c r="W44" i="4"/>
  <c r="S12" i="20" s="1"/>
  <c r="W20" i="8"/>
  <c r="S13" i="20"/>
  <c r="W20" i="4"/>
  <c r="G12" i="20" s="1"/>
  <c r="C13" i="20"/>
  <c r="W28" i="7"/>
  <c r="W12" i="8"/>
  <c r="W36" i="8"/>
  <c r="W28" i="4"/>
  <c r="K12" i="20" s="1"/>
  <c r="W44" i="8"/>
  <c r="W36" i="4"/>
  <c r="O12" i="20" s="1"/>
  <c r="W44" i="7"/>
  <c r="W28" i="23"/>
  <c r="K39" i="20" s="1"/>
  <c r="W20" i="23"/>
  <c r="G39" i="20" s="1"/>
  <c r="W20" i="7"/>
  <c r="W36" i="23"/>
  <c r="O39" i="20" s="1"/>
  <c r="W36" i="7"/>
  <c r="W12" i="7"/>
  <c r="S29" i="23" l="1"/>
  <c r="P29" i="23"/>
  <c r="M29" i="23"/>
  <c r="J29" i="23"/>
  <c r="G29" i="23"/>
  <c r="D29" i="23"/>
  <c r="S21" i="23" l="1"/>
  <c r="P21" i="23"/>
  <c r="M21" i="23"/>
  <c r="J21" i="23"/>
  <c r="G21" i="23"/>
  <c r="D21" i="23"/>
  <c r="S13" i="23" l="1"/>
  <c r="P13" i="23"/>
  <c r="M13" i="23"/>
  <c r="J13" i="23"/>
  <c r="G13" i="23"/>
  <c r="D13" i="23"/>
  <c r="S5" i="23" l="1"/>
  <c r="P5" i="23"/>
  <c r="M5" i="23"/>
  <c r="J5" i="23"/>
  <c r="G5" i="23"/>
  <c r="D5" i="23"/>
  <c r="AE42" i="23" l="1"/>
  <c r="AD41" i="23"/>
  <c r="AF41" i="23" s="1"/>
  <c r="AE40" i="23"/>
  <c r="AC40" i="23"/>
  <c r="AD39" i="23"/>
  <c r="AC39" i="23"/>
  <c r="AE38" i="23"/>
  <c r="AC38" i="23"/>
  <c r="AE34" i="23"/>
  <c r="AD33" i="23"/>
  <c r="AF33" i="23" s="1"/>
  <c r="AE32" i="23"/>
  <c r="AC32" i="23"/>
  <c r="AF32" i="23" s="1"/>
  <c r="AD31" i="23"/>
  <c r="AC31" i="23"/>
  <c r="AE30" i="23"/>
  <c r="AC30" i="23"/>
  <c r="AE26" i="23"/>
  <c r="AD25" i="23"/>
  <c r="AF25" i="23" s="1"/>
  <c r="AE24" i="23"/>
  <c r="AC24" i="23"/>
  <c r="AD23" i="23"/>
  <c r="AC23" i="23"/>
  <c r="AE22" i="23"/>
  <c r="AC22" i="23"/>
  <c r="AE18" i="23"/>
  <c r="AD17" i="23"/>
  <c r="AF17" i="23" s="1"/>
  <c r="AE16" i="23"/>
  <c r="AC16" i="23"/>
  <c r="AD15" i="23"/>
  <c r="AC15" i="23"/>
  <c r="AE14" i="23"/>
  <c r="AC14" i="23"/>
  <c r="AF40" i="23" l="1"/>
  <c r="AD27" i="23"/>
  <c r="AF31" i="23"/>
  <c r="AC35" i="23"/>
  <c r="AD43" i="23"/>
  <c r="AE19" i="23"/>
  <c r="AF16" i="23"/>
  <c r="AE27" i="23"/>
  <c r="AF24" i="23"/>
  <c r="AC43" i="23"/>
  <c r="AF15" i="23"/>
  <c r="AE35" i="23"/>
  <c r="AD19" i="23"/>
  <c r="AE43" i="23"/>
  <c r="AF14" i="23"/>
  <c r="AF22" i="23"/>
  <c r="AF39" i="23"/>
  <c r="AC27" i="23"/>
  <c r="AD35" i="23"/>
  <c r="AC19" i="23"/>
  <c r="AF23" i="23"/>
  <c r="AF30" i="23"/>
  <c r="AF38" i="23"/>
  <c r="S13" i="4"/>
  <c r="AF43" i="23" l="1"/>
  <c r="AC44" i="23" s="1"/>
  <c r="AF19" i="23"/>
  <c r="AF35" i="23"/>
  <c r="AD36" i="23" s="1"/>
  <c r="AD44" i="23"/>
  <c r="AF27" i="23"/>
  <c r="AC28" i="23" s="1"/>
  <c r="AE44" i="23" l="1"/>
  <c r="AD28" i="23"/>
  <c r="AE28" i="23"/>
  <c r="AD20" i="23"/>
  <c r="AE20" i="23"/>
  <c r="AC20" i="23"/>
  <c r="AC36" i="23"/>
  <c r="AE36" i="23"/>
  <c r="Q22" i="20" l="1"/>
  <c r="Q21" i="20"/>
  <c r="M22" i="20"/>
  <c r="S29" i="7" l="1"/>
  <c r="P29" i="7"/>
  <c r="M29" i="7"/>
  <c r="J29" i="7"/>
  <c r="G29" i="7"/>
  <c r="G22" i="20" l="1"/>
  <c r="I21" i="20"/>
  <c r="O22" i="20" l="1"/>
  <c r="S37" i="8"/>
  <c r="P37" i="8"/>
  <c r="M37" i="8"/>
  <c r="J37" i="8"/>
  <c r="G37" i="8"/>
  <c r="D37" i="8"/>
  <c r="U31" i="20"/>
  <c r="U30" i="20"/>
  <c r="S31" i="20" l="1"/>
  <c r="S30" i="20" l="1"/>
  <c r="S29" i="8" l="1"/>
  <c r="P29" i="8"/>
  <c r="M29" i="8"/>
  <c r="J29" i="8"/>
  <c r="G29" i="8"/>
  <c r="D29" i="8"/>
  <c r="S21" i="8"/>
  <c r="P21" i="8"/>
  <c r="M21" i="8"/>
  <c r="J21" i="8"/>
  <c r="G21" i="8"/>
  <c r="D21" i="8"/>
  <c r="S13" i="8"/>
  <c r="P13" i="8"/>
  <c r="M13" i="8"/>
  <c r="J13" i="8"/>
  <c r="G13" i="8"/>
  <c r="D13" i="8"/>
  <c r="S5" i="8"/>
  <c r="P5" i="8"/>
  <c r="M5" i="8"/>
  <c r="J5" i="8"/>
  <c r="G5" i="8"/>
  <c r="D5" i="8"/>
  <c r="S37" i="7"/>
  <c r="P37" i="7"/>
  <c r="M37" i="7"/>
  <c r="J37" i="7"/>
  <c r="G37" i="7"/>
  <c r="D29" i="7"/>
  <c r="M21" i="7"/>
  <c r="S21" i="7"/>
  <c r="P21" i="7"/>
  <c r="J21" i="7"/>
  <c r="G21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S37" i="4"/>
  <c r="P37" i="4"/>
  <c r="M37" i="4"/>
  <c r="J37" i="4"/>
  <c r="G37" i="4"/>
  <c r="D37" i="4"/>
  <c r="S29" i="4"/>
  <c r="P29" i="4"/>
  <c r="M29" i="4"/>
  <c r="J29" i="4"/>
  <c r="G29" i="4"/>
  <c r="D29" i="4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M31" i="20"/>
  <c r="I22" i="20"/>
  <c r="K21" i="20" l="1"/>
  <c r="G21" i="20"/>
  <c r="C21" i="20"/>
  <c r="O30" i="20"/>
  <c r="O21" i="20"/>
  <c r="Q31" i="20"/>
  <c r="Q30" i="20"/>
  <c r="M30" i="20"/>
  <c r="O31" i="20"/>
  <c r="K30" i="20"/>
  <c r="K31" i="20" l="1"/>
  <c r="E31" i="20" l="1"/>
  <c r="C31" i="20"/>
  <c r="I30" i="20" l="1"/>
  <c r="I31" i="20"/>
  <c r="U21" i="20" l="1"/>
  <c r="M21" i="20"/>
  <c r="E21" i="20" l="1"/>
  <c r="U22" i="20" l="1"/>
  <c r="G31" i="20" l="1"/>
  <c r="E30" i="20"/>
  <c r="S22" i="20"/>
  <c r="K22" i="20"/>
  <c r="C22" i="20" l="1"/>
  <c r="E22" i="20"/>
  <c r="G30" i="20" l="1"/>
  <c r="C30" i="20"/>
  <c r="S21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8" i="8" l="1"/>
  <c r="AF24" i="8"/>
  <c r="AF39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D12" i="8" s="1"/>
  <c r="AF35" i="8"/>
  <c r="AD36" i="8" s="1"/>
  <c r="AC28" i="8"/>
  <c r="AE20" i="8" l="1"/>
  <c r="AD28" i="8"/>
  <c r="AD20" i="8"/>
  <c r="AC44" i="8"/>
  <c r="AE12" i="8"/>
  <c r="AC36" i="8"/>
  <c r="AE36" i="8"/>
  <c r="AC12" i="8"/>
  <c r="AE44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C28" i="7"/>
  <c r="AD28" i="7"/>
  <c r="AF35" i="7"/>
  <c r="AE36" i="7" s="1"/>
  <c r="AD12" i="7" l="1"/>
  <c r="AC20" i="7"/>
  <c r="AE12" i="7"/>
  <c r="AC44" i="7"/>
  <c r="AE20" i="7"/>
  <c r="AD44" i="7"/>
  <c r="AD36" i="7"/>
  <c r="AC36" i="7"/>
  <c r="AC6" i="4" l="1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F32" i="4" s="1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E35" i="4" l="1"/>
  <c r="AD11" i="4"/>
  <c r="AE43" i="4"/>
  <c r="AF16" i="4"/>
  <c r="AF15" i="4"/>
  <c r="AF7" i="4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D43" i="4"/>
  <c r="AD35" i="4"/>
  <c r="AE19" i="4"/>
  <c r="AF6" i="4"/>
  <c r="AF30" i="4"/>
  <c r="AD27" i="4"/>
  <c r="AC11" i="4"/>
  <c r="AF9" i="4"/>
  <c r="AF19" i="4" l="1"/>
  <c r="AC20" i="4" s="1"/>
  <c r="AF35" i="4"/>
  <c r="AD36" i="4" s="1"/>
  <c r="AF43" i="4"/>
  <c r="AE44" i="4" s="1"/>
  <c r="AF11" i="4"/>
  <c r="AC12" i="4" s="1"/>
  <c r="AF27" i="4"/>
  <c r="AD20" i="4" l="1"/>
  <c r="AE36" i="4"/>
  <c r="AC36" i="4"/>
  <c r="AC44" i="4"/>
  <c r="AE20" i="4"/>
  <c r="AD44" i="4"/>
  <c r="AC28" i="4"/>
  <c r="AE28" i="4"/>
  <c r="AD28" i="4"/>
  <c r="AE12" i="4"/>
  <c r="AD12" i="4"/>
</calcChain>
</file>

<file path=xl/sharedStrings.xml><?xml version="1.0" encoding="utf-8"?>
<sst xmlns="http://schemas.openxmlformats.org/spreadsheetml/2006/main" count="1217" uniqueCount="326">
  <si>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</si>
  <si>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</si>
  <si>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</si>
  <si>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</si>
  <si>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</si>
  <si>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</si>
  <si>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</si>
  <si>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</si>
  <si>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</si>
  <si>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</si>
  <si>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</si>
  <si>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</si>
  <si>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</si>
  <si>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</si>
  <si>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</si>
  <si>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</si>
  <si>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</si>
  <si>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</si>
  <si>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</si>
  <si>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</si>
  <si>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</si>
  <si>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</si>
  <si>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</si>
  <si>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</si>
  <si>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</si>
  <si>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</si>
  <si>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</si>
  <si>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</si>
  <si>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</si>
  <si>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</si>
  <si>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</si>
  <si>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</si>
  <si>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</si>
  <si>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</si>
  <si>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</si>
  <si>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</si>
  <si>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</si>
  <si>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</si>
  <si>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</si>
  <si>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</si>
  <si>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</si>
  <si>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</si>
  <si>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</si>
  <si>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</si>
  <si>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</si>
  <si>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</si>
  <si>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</si>
  <si>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</si>
  <si>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</si>
  <si>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</si>
  <si>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</si>
  <si>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</si>
  <si>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</si>
  <si>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</si>
  <si>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</si>
  <si>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</si>
  <si>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</si>
  <si>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</si>
  <si>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</si>
  <si>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</si>
  <si>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</si>
  <si>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</si>
  <si>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白米</t>
    <phoneticPr fontId="19" type="noConversion"/>
  </si>
  <si>
    <t>煮</t>
    <phoneticPr fontId="19" type="noConversion"/>
  </si>
  <si>
    <t>白米</t>
    <phoneticPr fontId="19" type="noConversion"/>
  </si>
  <si>
    <t>蔬菜</t>
    <phoneticPr fontId="19" type="noConversion"/>
  </si>
  <si>
    <t>地瓜飯</t>
    <phoneticPr fontId="19" type="noConversion"/>
  </si>
  <si>
    <t>地瓜飯</t>
    <phoneticPr fontId="19" type="noConversion"/>
  </si>
  <si>
    <t>地瓜</t>
    <phoneticPr fontId="19" type="noConversion"/>
  </si>
  <si>
    <t>金針菇</t>
    <phoneticPr fontId="19" type="noConversion"/>
  </si>
  <si>
    <t>煮</t>
    <phoneticPr fontId="19" type="noConversion"/>
  </si>
  <si>
    <t>香Q米飯</t>
    <phoneticPr fontId="19" type="noConversion"/>
  </si>
  <si>
    <t>星期三</t>
    <phoneticPr fontId="19" type="noConversion"/>
  </si>
  <si>
    <t>星期四</t>
    <phoneticPr fontId="19" type="noConversion"/>
  </si>
  <si>
    <t>煮</t>
    <phoneticPr fontId="19" type="noConversion"/>
  </si>
  <si>
    <t>蒸</t>
    <phoneticPr fontId="19" type="noConversion"/>
  </si>
  <si>
    <t>蔬菜</t>
    <phoneticPr fontId="19" type="noConversion"/>
  </si>
  <si>
    <t>川燙</t>
    <phoneticPr fontId="19" type="noConversion"/>
  </si>
  <si>
    <t>白米</t>
    <phoneticPr fontId="19" type="noConversion"/>
  </si>
  <si>
    <t>味噌</t>
    <phoneticPr fontId="19" type="noConversion"/>
  </si>
  <si>
    <t>煮</t>
    <phoneticPr fontId="19" type="noConversion"/>
  </si>
  <si>
    <t>杏鮑菇</t>
    <phoneticPr fontId="19" type="noConversion"/>
  </si>
  <si>
    <t>香Q米飯</t>
    <phoneticPr fontId="19" type="noConversion"/>
  </si>
  <si>
    <t>蔬菜</t>
    <phoneticPr fontId="19" type="noConversion"/>
  </si>
  <si>
    <t>煮</t>
    <phoneticPr fontId="19" type="noConversion"/>
  </si>
  <si>
    <t>香Q米飯</t>
    <phoneticPr fontId="19" type="noConversion"/>
  </si>
  <si>
    <t>木耳</t>
    <phoneticPr fontId="19" type="noConversion"/>
  </si>
  <si>
    <t>白米</t>
    <phoneticPr fontId="19" type="noConversion"/>
  </si>
  <si>
    <t>煮</t>
    <phoneticPr fontId="19" type="noConversion"/>
  </si>
  <si>
    <t>白蘿蔔</t>
    <phoneticPr fontId="19" type="noConversion"/>
  </si>
  <si>
    <t>炒</t>
    <phoneticPr fontId="19" type="noConversion"/>
  </si>
  <si>
    <t>星期一</t>
    <phoneticPr fontId="19" type="noConversion"/>
  </si>
  <si>
    <t>豆</t>
    <phoneticPr fontId="19" type="noConversion"/>
  </si>
  <si>
    <t>紫菜</t>
    <phoneticPr fontId="19" type="noConversion"/>
  </si>
  <si>
    <t>醃</t>
    <phoneticPr fontId="19" type="noConversion"/>
  </si>
  <si>
    <t>豆干</t>
    <phoneticPr fontId="19" type="noConversion"/>
  </si>
  <si>
    <t>煮</t>
    <phoneticPr fontId="19" type="noConversion"/>
  </si>
  <si>
    <t>蔬菜</t>
    <phoneticPr fontId="19" type="noConversion"/>
  </si>
  <si>
    <t>蔬菜</t>
    <phoneticPr fontId="19" type="noConversion"/>
  </si>
  <si>
    <t>蔬菜</t>
    <phoneticPr fontId="19" type="noConversion"/>
  </si>
  <si>
    <t>蔬菜</t>
    <phoneticPr fontId="19" type="noConversion"/>
  </si>
  <si>
    <t>煮</t>
    <phoneticPr fontId="19" type="noConversion"/>
  </si>
  <si>
    <t>煮</t>
    <phoneticPr fontId="19" type="noConversion"/>
  </si>
  <si>
    <t>煮</t>
    <phoneticPr fontId="19" type="noConversion"/>
  </si>
  <si>
    <t>冬瓜</t>
    <phoneticPr fontId="19" type="noConversion"/>
  </si>
  <si>
    <t>三杯杏鮑菇</t>
    <phoneticPr fontId="19" type="noConversion"/>
  </si>
  <si>
    <t>芋頭</t>
    <phoneticPr fontId="19" type="noConversion"/>
  </si>
  <si>
    <t>紅蘿蔔</t>
    <phoneticPr fontId="19" type="noConversion"/>
  </si>
  <si>
    <t>海茸</t>
    <phoneticPr fontId="19" type="noConversion"/>
  </si>
  <si>
    <t>滷</t>
    <phoneticPr fontId="19" type="noConversion"/>
  </si>
  <si>
    <t>熱量:</t>
  </si>
  <si>
    <t>塔香杏鮑菇</t>
    <phoneticPr fontId="19" type="noConversion"/>
  </si>
  <si>
    <t>素炒豆干絲(豆)</t>
    <phoneticPr fontId="19" type="noConversion"/>
  </si>
  <si>
    <t>三色豆腐(豆)</t>
    <phoneticPr fontId="19" type="noConversion"/>
  </si>
  <si>
    <t>炒三菇</t>
    <phoneticPr fontId="19" type="noConversion"/>
  </si>
  <si>
    <t>香滷豆乾丁(豆)</t>
    <phoneticPr fontId="19" type="noConversion"/>
  </si>
  <si>
    <t>筍乾</t>
    <phoneticPr fontId="19" type="noConversion"/>
  </si>
  <si>
    <t>豆</t>
    <phoneticPr fontId="19" type="noConversion"/>
  </si>
  <si>
    <t>三色豆</t>
    <phoneticPr fontId="19" type="noConversion"/>
  </si>
  <si>
    <t>豆干片</t>
    <phoneticPr fontId="19" type="noConversion"/>
  </si>
  <si>
    <t>炸</t>
    <phoneticPr fontId="19" type="noConversion"/>
  </si>
  <si>
    <t>加</t>
    <phoneticPr fontId="19" type="noConversion"/>
  </si>
  <si>
    <t>胡蘿蔔</t>
    <phoneticPr fontId="19" type="noConversion"/>
  </si>
  <si>
    <t>粉薑</t>
    <phoneticPr fontId="19" type="noConversion"/>
  </si>
  <si>
    <t>豆乾丁</t>
    <phoneticPr fontId="19" type="noConversion"/>
  </si>
  <si>
    <t>豆干絲</t>
    <phoneticPr fontId="19" type="noConversion"/>
  </si>
  <si>
    <t>香滷白菜</t>
    <phoneticPr fontId="19" type="noConversion"/>
  </si>
  <si>
    <t>地瓜</t>
    <phoneticPr fontId="19" type="noConversion"/>
  </si>
  <si>
    <t>佛跳牆(醃)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</si>
  <si>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</si>
  <si>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</si>
  <si>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</si>
  <si>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蒸</t>
    <phoneticPr fontId="19" type="noConversion"/>
  </si>
  <si>
    <t>煮</t>
    <phoneticPr fontId="19" type="noConversion"/>
  </si>
  <si>
    <t>冷凍玉米粒</t>
    <phoneticPr fontId="19" type="noConversion"/>
  </si>
  <si>
    <t>糙米飯</t>
    <phoneticPr fontId="19" type="noConversion"/>
  </si>
  <si>
    <t>傳統豆腐</t>
    <phoneticPr fontId="19" type="noConversion"/>
  </si>
  <si>
    <t>白米</t>
    <phoneticPr fontId="19" type="noConversion"/>
  </si>
  <si>
    <t>熱量:</t>
    <phoneticPr fontId="19" type="noConversion"/>
  </si>
  <si>
    <t>星期四</t>
    <phoneticPr fontId="19" type="noConversion"/>
  </si>
  <si>
    <t>地瓜飯</t>
    <phoneticPr fontId="19" type="noConversion"/>
  </si>
  <si>
    <t>粉薑</t>
    <phoneticPr fontId="19" type="noConversion"/>
  </si>
  <si>
    <t>煮</t>
    <phoneticPr fontId="19" type="noConversion"/>
  </si>
  <si>
    <t>豆</t>
    <phoneticPr fontId="19" type="noConversion"/>
  </si>
  <si>
    <t>乾裙帶菜</t>
    <phoneticPr fontId="19" type="noConversion"/>
  </si>
  <si>
    <t>芡</t>
    <phoneticPr fontId="19" type="noConversion"/>
  </si>
  <si>
    <t>胡蘿蔔</t>
    <phoneticPr fontId="19" type="noConversion"/>
  </si>
  <si>
    <t>五香豆乾丁(豆)</t>
    <phoneticPr fontId="19" type="noConversion"/>
  </si>
  <si>
    <t>香滷豆乾(豆)</t>
    <phoneticPr fontId="19" type="noConversion"/>
  </si>
  <si>
    <t>素炒豆干片(豆)</t>
    <phoneticPr fontId="19" type="noConversion"/>
  </si>
  <si>
    <t>毛豆乾丁(豆)</t>
    <phoneticPr fontId="19" type="noConversion"/>
  </si>
  <si>
    <t>海茸針菇</t>
    <phoneticPr fontId="19" type="noConversion"/>
  </si>
  <si>
    <t>玉米薏仁</t>
    <phoneticPr fontId="19" type="noConversion"/>
  </si>
  <si>
    <t>雙色洋芋地瓜</t>
    <phoneticPr fontId="19" type="noConversion"/>
  </si>
  <si>
    <t>蘿蔔滷黑豆乾(豆)</t>
    <phoneticPr fontId="19" type="noConversion"/>
  </si>
  <si>
    <t>冬瓜破布子(醃)</t>
    <phoneticPr fontId="19" type="noConversion"/>
  </si>
  <si>
    <t>海帶結滷豆干(豆)</t>
    <phoneticPr fontId="19" type="noConversion"/>
  </si>
  <si>
    <t>沙茶豆干片(豆)</t>
    <phoneticPr fontId="19" type="noConversion"/>
  </si>
  <si>
    <t>白菜香菇絲</t>
    <phoneticPr fontId="19" type="noConversion"/>
  </si>
  <si>
    <t>醣類：</t>
    <phoneticPr fontId="19" type="noConversion"/>
  </si>
  <si>
    <t>脂肪：</t>
    <phoneticPr fontId="19" type="noConversion"/>
  </si>
  <si>
    <t>黑豆乾</t>
    <phoneticPr fontId="19" type="noConversion"/>
  </si>
  <si>
    <t>綠豆芽</t>
    <phoneticPr fontId="19" type="noConversion"/>
  </si>
  <si>
    <t>乾香菇</t>
    <phoneticPr fontId="19" type="noConversion"/>
  </si>
  <si>
    <t>金針菇</t>
    <phoneticPr fontId="19" type="noConversion"/>
  </si>
  <si>
    <t>九層塔</t>
    <phoneticPr fontId="19" type="noConversion"/>
  </si>
  <si>
    <t>四角豆腐</t>
    <phoneticPr fontId="19" type="noConversion"/>
  </si>
  <si>
    <t>九層塔</t>
    <phoneticPr fontId="19" type="noConversion"/>
  </si>
  <si>
    <t>粉薑</t>
    <phoneticPr fontId="19" type="noConversion"/>
  </si>
  <si>
    <t>甘藍</t>
    <phoneticPr fontId="19" type="noConversion"/>
  </si>
  <si>
    <t>1/4豆干</t>
    <phoneticPr fontId="19" type="noConversion"/>
  </si>
  <si>
    <t>冬瓜破布子(醃)</t>
    <phoneticPr fontId="19" type="noConversion"/>
  </si>
  <si>
    <t>破布子</t>
    <phoneticPr fontId="19" type="noConversion"/>
  </si>
  <si>
    <t>醃</t>
    <phoneticPr fontId="19" type="noConversion"/>
  </si>
  <si>
    <t>黑豆乾</t>
    <phoneticPr fontId="19" type="noConversion"/>
  </si>
  <si>
    <t>胡蘿蔔</t>
    <phoneticPr fontId="19" type="noConversion"/>
  </si>
  <si>
    <t>豆</t>
    <phoneticPr fontId="19" type="noConversion"/>
  </si>
  <si>
    <t>炸</t>
    <phoneticPr fontId="19" type="noConversion"/>
  </si>
  <si>
    <t>高麗菜香菇絲</t>
    <phoneticPr fontId="19" type="noConversion"/>
  </si>
  <si>
    <t>毛豆仁</t>
    <phoneticPr fontId="19" type="noConversion"/>
  </si>
  <si>
    <t>甘藍</t>
    <phoneticPr fontId="19" type="noConversion"/>
  </si>
  <si>
    <t>豆</t>
    <phoneticPr fontId="19" type="noConversion"/>
  </si>
  <si>
    <t>結球白菜</t>
    <phoneticPr fontId="19" type="noConversion"/>
  </si>
  <si>
    <t>乾香菇</t>
    <phoneticPr fontId="19" type="noConversion"/>
  </si>
  <si>
    <t>木耳</t>
    <phoneticPr fontId="19" type="noConversion"/>
  </si>
  <si>
    <t>九層塔</t>
    <phoneticPr fontId="19" type="noConversion"/>
  </si>
  <si>
    <t>薏仁</t>
    <phoneticPr fontId="19" type="noConversion"/>
  </si>
  <si>
    <t>馬鈴薯</t>
    <phoneticPr fontId="19" type="noConversion"/>
  </si>
  <si>
    <t>乾香菇</t>
    <phoneticPr fontId="19" type="noConversion"/>
  </si>
  <si>
    <t>胡蘿蔔</t>
    <phoneticPr fontId="19" type="noConversion"/>
  </si>
  <si>
    <t>冬瓜</t>
    <phoneticPr fontId="19" type="noConversion"/>
  </si>
  <si>
    <t>破布子</t>
    <phoneticPr fontId="19" type="noConversion"/>
  </si>
  <si>
    <t>粉薑</t>
    <phoneticPr fontId="19" type="noConversion"/>
  </si>
  <si>
    <t>醃</t>
    <phoneticPr fontId="19" type="noConversion"/>
  </si>
  <si>
    <t>海帶結</t>
    <phoneticPr fontId="19" type="noConversion"/>
  </si>
  <si>
    <t>胡蘿蔔</t>
    <phoneticPr fontId="19" type="noConversion"/>
  </si>
  <si>
    <t>豆包</t>
    <phoneticPr fontId="19" type="noConversion"/>
  </si>
  <si>
    <t>豆干片</t>
    <phoneticPr fontId="19" type="noConversion"/>
  </si>
  <si>
    <t>豆</t>
    <phoneticPr fontId="19" type="noConversion"/>
  </si>
  <si>
    <t>塔香豆腸(加)</t>
    <phoneticPr fontId="19" type="noConversion"/>
  </si>
  <si>
    <t>素豆腸</t>
    <phoneticPr fontId="19" type="noConversion"/>
  </si>
  <si>
    <t>加</t>
    <phoneticPr fontId="19" type="noConversion"/>
  </si>
  <si>
    <t>粉薑</t>
    <phoneticPr fontId="19" type="noConversion"/>
  </si>
  <si>
    <t>滷黑豆乾(豆)</t>
    <phoneticPr fontId="19" type="noConversion"/>
  </si>
  <si>
    <t>豆</t>
    <phoneticPr fontId="19" type="noConversion"/>
  </si>
  <si>
    <t>五香豆干絲(豆)</t>
    <phoneticPr fontId="19" type="noConversion"/>
  </si>
  <si>
    <t>煮</t>
    <phoneticPr fontId="19" type="noConversion"/>
  </si>
  <si>
    <t>金針菇</t>
  </si>
  <si>
    <t>胡蘿蔔</t>
  </si>
  <si>
    <t>木耳</t>
  </si>
  <si>
    <t>杏鮑菇</t>
  </si>
  <si>
    <t>香酥綠花菜(炸)</t>
    <phoneticPr fontId="19" type="noConversion"/>
  </si>
  <si>
    <t>粉薑</t>
    <phoneticPr fontId="19" type="noConversion"/>
  </si>
  <si>
    <t>月</t>
    <phoneticPr fontId="19" type="noConversion"/>
  </si>
  <si>
    <t>日</t>
    <phoneticPr fontId="19" type="noConversion"/>
  </si>
  <si>
    <t>星期五</t>
    <phoneticPr fontId="19" type="noConversion"/>
  </si>
  <si>
    <t>豆芽菜拌海芽</t>
    <phoneticPr fontId="19" type="noConversion"/>
  </si>
  <si>
    <t>袖珍菇</t>
    <phoneticPr fontId="19" type="noConversion"/>
  </si>
  <si>
    <t>冷凍青花菜</t>
    <phoneticPr fontId="19" type="noConversion"/>
  </si>
  <si>
    <t>糙粳米</t>
    <phoneticPr fontId="19" type="noConversion"/>
  </si>
  <si>
    <t>香酥杏鮑菇(炸)</t>
    <phoneticPr fontId="19" type="noConversion"/>
  </si>
  <si>
    <t>粉薑</t>
    <phoneticPr fontId="19" type="noConversion"/>
  </si>
  <si>
    <t>豆</t>
    <phoneticPr fontId="19" type="noConversion"/>
  </si>
  <si>
    <t>細嫩豆腐</t>
    <phoneticPr fontId="19" type="noConversion"/>
  </si>
  <si>
    <t>五香豆干</t>
    <phoneticPr fontId="19" type="noConversion"/>
  </si>
  <si>
    <t>三角豆腐</t>
    <phoneticPr fontId="19" type="noConversion"/>
  </si>
  <si>
    <t>11月3日(一)</t>
  </si>
  <si>
    <t>11月4日(二)</t>
  </si>
  <si>
    <t>11月5日(三)</t>
  </si>
  <si>
    <t>11月6日(四)</t>
  </si>
  <si>
    <t>11月7日(五)</t>
  </si>
  <si>
    <t>11月10日(一)</t>
  </si>
  <si>
    <t>11月11日(二)</t>
  </si>
  <si>
    <t>11月12日(三)</t>
  </si>
  <si>
    <t>11月13日(四)</t>
  </si>
  <si>
    <t>11月17日(一)</t>
  </si>
  <si>
    <t>11月18日(二)</t>
  </si>
  <si>
    <t>11月19日(三)</t>
  </si>
  <si>
    <t>11月20日(四)</t>
  </si>
  <si>
    <t>11月21日(五)</t>
  </si>
  <si>
    <t>11月24日(一)</t>
  </si>
  <si>
    <t>11月25日(二)</t>
  </si>
  <si>
    <t>11月26日(三)</t>
  </si>
  <si>
    <t>11月27日(四)</t>
  </si>
  <si>
    <t>11月28日(五)</t>
  </si>
  <si>
    <t>冬瓜鮮菇湯</t>
  </si>
  <si>
    <t>金針菇湯</t>
    <phoneticPr fontId="19" type="noConversion"/>
  </si>
  <si>
    <t>五穀飯</t>
    <phoneticPr fontId="19" type="noConversion"/>
  </si>
  <si>
    <t>蘿蔔湯</t>
  </si>
  <si>
    <t>竹筍湯</t>
  </si>
  <si>
    <t>味噌豆腐湯(豆)</t>
  </si>
  <si>
    <t>筍片湯</t>
  </si>
  <si>
    <t>日式菇菇湯</t>
  </si>
  <si>
    <t>玉米濃湯(芡)</t>
  </si>
  <si>
    <t>海芽薑絲湯</t>
    <phoneticPr fontId="19" type="noConversion"/>
  </si>
  <si>
    <t>蘿蔔香菇湯</t>
  </si>
  <si>
    <t>冬瓜湯</t>
  </si>
  <si>
    <t>金針湯(醃)</t>
    <phoneticPr fontId="19" type="noConversion"/>
  </si>
  <si>
    <t>素炒毛豆莢(豆)</t>
    <phoneticPr fontId="19" type="noConversion"/>
  </si>
  <si>
    <t>鮮蔬湯</t>
    <phoneticPr fontId="19" type="noConversion"/>
  </si>
  <si>
    <t>香滷蘭花干(豆)</t>
    <phoneticPr fontId="19" type="noConversion"/>
  </si>
  <si>
    <t>細嫩豆腐(加)</t>
    <phoneticPr fontId="19" type="noConversion"/>
  </si>
  <si>
    <r>
      <rPr>
        <sz val="28"/>
        <color theme="1"/>
        <rFont val="新細明體"/>
        <family val="1"/>
        <charset val="136"/>
      </rPr>
      <t>三角豆腐</t>
    </r>
    <r>
      <rPr>
        <sz val="28"/>
        <color theme="1"/>
        <rFont val="細明體-ExtB"/>
        <family val="1"/>
        <charset val="136"/>
      </rPr>
      <t>(</t>
    </r>
    <r>
      <rPr>
        <sz val="28"/>
        <color theme="1"/>
        <rFont val="新細明體"/>
        <family val="1"/>
        <charset val="136"/>
      </rPr>
      <t>加</t>
    </r>
    <r>
      <rPr>
        <sz val="28"/>
        <color theme="1"/>
        <rFont val="細明體-ExtB"/>
        <family val="1"/>
        <charset val="136"/>
      </rPr>
      <t>)</t>
    </r>
    <phoneticPr fontId="19" type="noConversion"/>
  </si>
  <si>
    <t>家常豆腐(豆)</t>
    <phoneticPr fontId="19" type="noConversion"/>
  </si>
  <si>
    <t>滷豆乾(豆)X2</t>
    <phoneticPr fontId="19" type="noConversion"/>
  </si>
  <si>
    <t>味噌</t>
  </si>
  <si>
    <t>粉薑</t>
  </si>
  <si>
    <t>五穀米</t>
    <phoneticPr fontId="19" type="noConversion"/>
  </si>
  <si>
    <t>菇類</t>
  </si>
  <si>
    <t>帶夾毛豆</t>
    <phoneticPr fontId="19" type="noConversion"/>
  </si>
  <si>
    <t>白蘿蔔</t>
  </si>
  <si>
    <t>香菇</t>
  </si>
  <si>
    <t>菇類</t>
    <phoneticPr fontId="19" type="noConversion"/>
  </si>
  <si>
    <t>冬瓜</t>
  </si>
  <si>
    <t>新鮮麻竹筍</t>
  </si>
  <si>
    <r>
      <rPr>
        <sz val="28"/>
        <color theme="1"/>
        <rFont val="新細明體"/>
        <family val="1"/>
        <charset val="136"/>
      </rPr>
      <t>海結豆干</t>
    </r>
    <r>
      <rPr>
        <sz val="28"/>
        <color theme="1"/>
        <rFont val="細明體-ExtB"/>
        <family val="1"/>
        <charset val="136"/>
      </rPr>
      <t>X1(</t>
    </r>
    <r>
      <rPr>
        <sz val="28"/>
        <color theme="1"/>
        <rFont val="新細明體"/>
        <family val="1"/>
        <charset val="136"/>
      </rPr>
      <t>豆</t>
    </r>
    <r>
      <rPr>
        <sz val="28"/>
        <color theme="1"/>
        <rFont val="細明體-ExtB"/>
        <family val="1"/>
        <charset val="136"/>
      </rPr>
      <t>)</t>
    </r>
    <phoneticPr fontId="19" type="noConversion"/>
  </si>
  <si>
    <t>蘭花干</t>
    <phoneticPr fontId="19" type="noConversion"/>
  </si>
  <si>
    <t>黑豆干片</t>
    <phoneticPr fontId="19" type="noConversion"/>
  </si>
  <si>
    <t>香菇</t>
    <phoneticPr fontId="19" type="noConversion"/>
  </si>
  <si>
    <t>豆乾</t>
    <phoneticPr fontId="19" type="noConversion"/>
  </si>
  <si>
    <t>黑豆乾片</t>
    <phoneticPr fontId="19" type="noConversion"/>
  </si>
  <si>
    <t>金針</t>
    <phoneticPr fontId="19" type="noConversion"/>
  </si>
  <si>
    <t>素炒飯</t>
    <phoneticPr fontId="19" type="noConversion"/>
  </si>
  <si>
    <t>香菇絲</t>
    <phoneticPr fontId="19" type="noConversion"/>
  </si>
  <si>
    <t>素炒麵</t>
    <phoneticPr fontId="19" type="noConversion"/>
  </si>
  <si>
    <t>麵條</t>
    <phoneticPr fontId="19" type="noConversion"/>
  </si>
  <si>
    <t>蘿蔔滷豆干(豆)</t>
    <phoneticPr fontId="19" type="noConversion"/>
  </si>
  <si>
    <t>菜頭香菇湯</t>
    <phoneticPr fontId="19" type="noConversion"/>
  </si>
  <si>
    <t>季節蔬菜X2</t>
    <phoneticPr fontId="19" type="noConversion"/>
  </si>
  <si>
    <t>蒸蛋</t>
    <phoneticPr fontId="19" type="noConversion"/>
  </si>
  <si>
    <t>滷蛋X1</t>
    <phoneticPr fontId="19" type="noConversion"/>
  </si>
  <si>
    <t>毛豆仁炒蛋</t>
    <phoneticPr fontId="19" type="noConversion"/>
  </si>
  <si>
    <t>帶殼茶葉蛋X1</t>
    <phoneticPr fontId="19" type="noConversion"/>
  </si>
  <si>
    <t>雞水煮蛋</t>
    <phoneticPr fontId="19" type="noConversion"/>
  </si>
  <si>
    <t>雞蛋</t>
    <phoneticPr fontId="19" type="noConversion"/>
  </si>
  <si>
    <t>帶殼雞蛋</t>
    <phoneticPr fontId="19" type="noConversion"/>
  </si>
  <si>
    <r>
      <t>114年11月3日-11月7日第一週</t>
    </r>
    <r>
      <rPr>
        <b/>
        <sz val="28"/>
        <color rgb="FFFF0000"/>
        <rFont val="標楷體"/>
        <family val="4"/>
        <charset val="136"/>
      </rPr>
      <t>素食</t>
    </r>
    <r>
      <rPr>
        <sz val="28"/>
        <rFont val="標楷體"/>
        <family val="4"/>
        <charset val="136"/>
      </rPr>
      <t>菜單明細(彰化特殊教育學校---承富)</t>
    </r>
    <phoneticPr fontId="19" type="noConversion"/>
  </si>
  <si>
    <r>
      <t>114年11月10日-11月14日第二週</t>
    </r>
    <r>
      <rPr>
        <b/>
        <sz val="28"/>
        <color rgb="FFFF0000"/>
        <rFont val="標楷體"/>
        <family val="4"/>
        <charset val="136"/>
      </rPr>
      <t>素食</t>
    </r>
    <r>
      <rPr>
        <sz val="28"/>
        <rFont val="標楷體"/>
        <family val="4"/>
        <charset val="136"/>
      </rPr>
      <t>菜單明細(彰化特殊教育學校----承富)</t>
    </r>
    <phoneticPr fontId="19" type="noConversion"/>
  </si>
  <si>
    <r>
      <t>114年11月17日-11月21日第三週</t>
    </r>
    <r>
      <rPr>
        <b/>
        <sz val="28"/>
        <color rgb="FFFF0000"/>
        <rFont val="標楷體"/>
        <family val="4"/>
        <charset val="136"/>
      </rPr>
      <t>素食</t>
    </r>
    <r>
      <rPr>
        <sz val="28"/>
        <rFont val="標楷體"/>
        <family val="4"/>
        <charset val="136"/>
      </rPr>
      <t>菜單明細(彰化特殊教育學校---承富)</t>
    </r>
    <phoneticPr fontId="19" type="noConversion"/>
  </si>
  <si>
    <r>
      <t>114年11月24日--11月28日第四週</t>
    </r>
    <r>
      <rPr>
        <b/>
        <sz val="28"/>
        <color rgb="FFFF0000"/>
        <rFont val="標楷體"/>
        <family val="4"/>
        <charset val="136"/>
      </rPr>
      <t>素食</t>
    </r>
    <r>
      <rPr>
        <sz val="28"/>
        <rFont val="標楷體"/>
        <family val="4"/>
        <charset val="136"/>
      </rPr>
      <t>菜單明細(彰化特殊教育學校----承富)</t>
    </r>
    <phoneticPr fontId="19" type="noConversion"/>
  </si>
  <si>
    <t>日式昆布湯/綠豆湯</t>
    <phoneticPr fontId="19" type="noConversion"/>
  </si>
  <si>
    <t>綠豆</t>
    <phoneticPr fontId="19" type="noConversion"/>
  </si>
  <si>
    <t>紅砂糖</t>
    <phoneticPr fontId="19" type="noConversion"/>
  </si>
  <si>
    <t>豆腐湯(豆)/水果</t>
    <phoneticPr fontId="19" type="noConversion"/>
  </si>
  <si>
    <t>紫菜薑絲湯/水果</t>
    <phoneticPr fontId="19" type="noConversion"/>
  </si>
  <si>
    <t>香菇湯/水果</t>
    <phoneticPr fontId="19" type="noConversion"/>
  </si>
  <si>
    <t>蔬菜湯/水果</t>
    <phoneticPr fontId="19" type="noConversion"/>
  </si>
  <si>
    <t>紅蘿蔔豆皮</t>
    <phoneticPr fontId="19" type="noConversion"/>
  </si>
  <si>
    <t>豆皮</t>
    <phoneticPr fontId="19" type="noConversion"/>
  </si>
  <si>
    <t>玉米三色</t>
    <phoneticPr fontId="19" type="noConversion"/>
  </si>
  <si>
    <t>胡蘿蔔炒蛋</t>
    <phoneticPr fontId="19" type="noConversion"/>
  </si>
  <si>
    <r>
      <rPr>
        <sz val="28"/>
        <color theme="1"/>
        <rFont val="Microsoft JhengHei"/>
        <family val="5"/>
      </rPr>
      <t>素炒黑豆干片</t>
    </r>
    <r>
      <rPr>
        <sz val="28"/>
        <color theme="1"/>
        <rFont val="華康少女文字W7(P)"/>
        <family val="5"/>
        <charset val="136"/>
      </rPr>
      <t>(豆)</t>
    </r>
    <phoneticPr fontId="19" type="noConversion"/>
  </si>
  <si>
    <r>
      <rPr>
        <sz val="28"/>
        <color theme="1"/>
        <rFont val="Microsoft JhengHei"/>
        <family val="5"/>
      </rPr>
      <t>滷豆包</t>
    </r>
    <r>
      <rPr>
        <sz val="28"/>
        <color theme="1"/>
        <rFont val="Calibri"/>
        <family val="5"/>
      </rPr>
      <t>(</t>
    </r>
    <r>
      <rPr>
        <sz val="28"/>
        <color theme="1"/>
        <rFont val="Microsoft JhengHei UI"/>
        <family val="5"/>
        <charset val="136"/>
      </rPr>
      <t>加</t>
    </r>
    <r>
      <rPr>
        <sz val="28"/>
        <color theme="1"/>
        <rFont val="Calibri"/>
        <family val="5"/>
      </rPr>
      <t>)</t>
    </r>
    <phoneticPr fontId="19" type="noConversion"/>
  </si>
  <si>
    <r>
      <rPr>
        <sz val="28"/>
        <color theme="1"/>
        <rFont val="Microsoft JhengHei"/>
        <family val="4"/>
      </rPr>
      <t>黑</t>
    </r>
    <r>
      <rPr>
        <sz val="28"/>
        <color theme="1"/>
        <rFont val="華康流隸體(P)"/>
        <family val="4"/>
        <charset val="136"/>
      </rPr>
      <t>豆干</t>
    </r>
    <r>
      <rPr>
        <sz val="28"/>
        <color theme="1"/>
        <rFont val="Microsoft JhengHei"/>
        <family val="4"/>
      </rPr>
      <t>菇菇</t>
    </r>
    <r>
      <rPr>
        <sz val="28"/>
        <color theme="1"/>
        <rFont val="華康流隸體(P)"/>
        <family val="4"/>
        <charset val="136"/>
      </rPr>
      <t>(豆)</t>
    </r>
    <phoneticPr fontId="19" type="noConversion"/>
  </si>
  <si>
    <r>
      <t>四角豆腐(</t>
    </r>
    <r>
      <rPr>
        <sz val="28"/>
        <color theme="1"/>
        <rFont val="Microsoft JhengHei"/>
        <family val="4"/>
      </rPr>
      <t>加</t>
    </r>
    <r>
      <rPr>
        <sz val="28"/>
        <color theme="1"/>
        <rFont val="華康流隸體W5(P)"/>
        <family val="4"/>
        <charset val="136"/>
      </rPr>
      <t>)</t>
    </r>
    <phoneticPr fontId="19" type="noConversion"/>
  </si>
  <si>
    <t>11月14日(五)65元便當</t>
    <phoneticPr fontId="19" type="noConversion"/>
  </si>
  <si>
    <t>糖醋豆包</t>
    <phoneticPr fontId="19" type="noConversion"/>
  </si>
  <si>
    <t>三角豆腐(豆)</t>
    <phoneticPr fontId="19" type="noConversion"/>
  </si>
  <si>
    <t>1片</t>
    <phoneticPr fontId="19" type="noConversion"/>
  </si>
  <si>
    <t>炒蛋</t>
    <phoneticPr fontId="19" type="noConversion"/>
  </si>
  <si>
    <t>紅蘿蔔炒豆包</t>
    <phoneticPr fontId="19" type="noConversion"/>
  </si>
  <si>
    <t>香滷豆腐丁</t>
    <phoneticPr fontId="19" type="noConversion"/>
  </si>
  <si>
    <t>豆腐丁</t>
    <phoneticPr fontId="19" type="noConversion"/>
  </si>
  <si>
    <t>豆包絲</t>
    <phoneticPr fontId="19" type="noConversion"/>
  </si>
  <si>
    <t>胡蘿蔔炒蛋(60元味噌豆腐湯)</t>
    <phoneticPr fontId="19" type="noConversion"/>
  </si>
  <si>
    <t>芋頭薏仁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</si>
</sst>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93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8"/>
      <name val="新細明體"/>
      <family val="1"/>
      <charset val="136"/>
    </font>
    <font>
      <b/>
      <sz val="28"/>
      <color rgb="FF009999"/>
      <name val="標楷體"/>
      <family val="4"/>
      <charset val="136"/>
    </font>
    <font>
      <b/>
      <sz val="28"/>
      <color rgb="FFFF0000"/>
      <name val="標楷體"/>
      <family val="4"/>
      <charset val="136"/>
    </font>
    <font>
      <b/>
      <sz val="2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28"/>
      <color theme="1"/>
      <name val="標楷體"/>
      <family val="4"/>
      <charset val="136"/>
    </font>
    <font>
      <sz val="28"/>
      <color theme="1"/>
      <name val="華康棒棒體W5(P)"/>
      <family val="5"/>
      <charset val="136"/>
    </font>
    <font>
      <sz val="28"/>
      <color theme="1"/>
      <name val="華康流隸體(P)"/>
      <family val="4"/>
      <charset val="136"/>
    </font>
    <font>
      <sz val="10"/>
      <color theme="1"/>
      <name val="標楷體"/>
      <family val="4"/>
      <charset val="136"/>
    </font>
    <font>
      <sz val="28"/>
      <color theme="1"/>
      <name val="華康華綜體W5"/>
      <family val="3"/>
      <charset val="136"/>
    </font>
    <font>
      <sz val="28"/>
      <color theme="1"/>
      <name val="華康流隸體W5(P)"/>
      <family val="4"/>
      <charset val="136"/>
    </font>
    <font>
      <sz val="28"/>
      <color theme="1"/>
      <name val="華康娃娃體W7"/>
      <family val="5"/>
      <charset val="136"/>
    </font>
    <font>
      <sz val="28"/>
      <color theme="1"/>
      <name val="華康墨字體(P)"/>
      <family val="5"/>
      <charset val="136"/>
    </font>
    <font>
      <sz val="28"/>
      <color theme="1"/>
      <name val="華康墨字體"/>
      <family val="5"/>
      <charset val="136"/>
    </font>
    <font>
      <sz val="28"/>
      <color theme="1"/>
      <name val="華康少女文字W7"/>
      <family val="5"/>
      <charset val="136"/>
    </font>
    <font>
      <sz val="28"/>
      <name val="華康棒棒體W5(P)"/>
      <family val="5"/>
      <charset val="136"/>
    </font>
    <font>
      <sz val="28"/>
      <name val="華康流隸體(P)"/>
      <family val="4"/>
      <charset val="136"/>
    </font>
    <font>
      <sz val="18"/>
      <name val="新細明體"/>
      <family val="1"/>
      <charset val="136"/>
    </font>
    <font>
      <sz val="20"/>
      <name val="標楷體"/>
      <family val="4"/>
      <charset val="136"/>
    </font>
    <font>
      <sz val="28"/>
      <color theme="1"/>
      <name val="Microsoft JhengHei"/>
      <family val="4"/>
      <charset val="136"/>
    </font>
    <font>
      <sz val="28"/>
      <color theme="1"/>
      <name val="新細明體"/>
      <family val="1"/>
      <charset val="136"/>
    </font>
    <font>
      <sz val="28"/>
      <color theme="1"/>
      <name val="細明體-ExtB"/>
      <family val="1"/>
      <charset val="136"/>
    </font>
    <font>
      <sz val="28"/>
      <color theme="1"/>
      <name val="華康少女文字W7"/>
      <family val="1"/>
      <charset val="136"/>
    </font>
    <font>
      <sz val="28"/>
      <color theme="1"/>
      <name val="華康娃娃體W7"/>
      <family val="1"/>
      <charset val="136"/>
    </font>
    <font>
      <b/>
      <sz val="28"/>
      <color rgb="FFFF0000"/>
      <name val="新細明體"/>
      <family val="5"/>
      <charset val="136"/>
    </font>
    <font>
      <b/>
      <sz val="28"/>
      <color rgb="FFFF0000"/>
      <name val="華康棒棒體W5(P)"/>
      <family val="5"/>
      <charset val="136"/>
    </font>
    <font>
      <b/>
      <sz val="28"/>
      <color rgb="FFFF0000"/>
      <name val="新細明體"/>
      <family val="1"/>
      <charset val="136"/>
    </font>
    <font>
      <b/>
      <sz val="28"/>
      <color rgb="FFFF0000"/>
      <name val="華康流隸體(P)"/>
      <family val="4"/>
      <charset val="136"/>
    </font>
    <font>
      <b/>
      <sz val="28"/>
      <color rgb="FFFF0000"/>
      <name val="Microsoft JhengHei"/>
      <family val="5"/>
    </font>
    <font>
      <b/>
      <sz val="28"/>
      <color rgb="FFFF0000"/>
      <name val="華康娃娃體W7"/>
      <family val="5"/>
      <charset val="136"/>
    </font>
    <font>
      <b/>
      <sz val="28"/>
      <color rgb="FFFF0000"/>
      <name val="華康流隸體W5(P)"/>
      <family val="4"/>
      <charset val="136"/>
    </font>
    <font>
      <b/>
      <sz val="28"/>
      <color rgb="FFFF0000"/>
      <name val="華康墨字體"/>
      <family val="5"/>
      <charset val="136"/>
    </font>
    <font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b/>
      <sz val="28"/>
      <color rgb="FFFF0000"/>
      <name val="新細明體"/>
      <family val="3"/>
      <charset val="136"/>
    </font>
    <font>
      <b/>
      <sz val="28"/>
      <color rgb="FFFF0000"/>
      <name val="華康中特圓體"/>
      <family val="3"/>
      <charset val="136"/>
    </font>
    <font>
      <sz val="28"/>
      <name val="華康棒棒體W5"/>
      <family val="5"/>
      <charset val="136"/>
    </font>
    <font>
      <sz val="28"/>
      <color theme="1"/>
      <name val="華康少女文字W7(P)"/>
      <family val="5"/>
      <charset val="136"/>
    </font>
    <font>
      <sz val="28"/>
      <color theme="1"/>
      <name val="Microsoft JhengHei"/>
      <family val="5"/>
    </font>
    <font>
      <sz val="28"/>
      <color theme="1"/>
      <name val="新細明體"/>
      <family val="5"/>
      <charset val="136"/>
    </font>
    <font>
      <sz val="28"/>
      <color theme="1"/>
      <name val="華康棒棒體W5"/>
      <family val="5"/>
      <charset val="136"/>
    </font>
    <font>
      <sz val="28"/>
      <color theme="1"/>
      <name val="Calibri"/>
      <family val="5"/>
    </font>
    <font>
      <sz val="28"/>
      <color theme="1"/>
      <name val="Microsoft JhengHei UI"/>
      <family val="5"/>
      <charset val="136"/>
    </font>
    <font>
      <sz val="28"/>
      <color theme="1"/>
      <name val="新細明體"/>
      <family val="4"/>
      <charset val="136"/>
    </font>
    <font>
      <sz val="28"/>
      <color theme="1"/>
      <name val="Microsoft JhengHei"/>
      <family val="4"/>
    </font>
    <font>
      <sz val="28"/>
      <name val="新細明體"/>
      <family val="5"/>
      <charset val="136"/>
    </font>
    <font>
      <sz val="28"/>
      <color rgb="FF6600FF"/>
      <name val="標楷體"/>
      <family val="4"/>
      <charset val="136"/>
    </font>
    <font>
      <sz val="20"/>
      <color rgb="FF6600FF"/>
      <name val="標楷體"/>
      <family val="4"/>
      <charset val="136"/>
    </font>
    <font>
      <sz val="28"/>
      <color rgb="FF6600FF"/>
      <name val="華康流隸體W5(P)"/>
      <family val="4"/>
      <charset val="136"/>
    </font>
    <font>
      <sz val="28"/>
      <color rgb="FF6600FF"/>
      <name val="華康娃娃體W7"/>
      <family val="5"/>
      <charset val="136"/>
    </font>
    <font>
      <sz val="28"/>
      <color rgb="FF6600FF"/>
      <name val="華康棒棒體W5"/>
      <family val="5"/>
      <charset val="136"/>
    </font>
    <font>
      <sz val="28"/>
      <color rgb="FF6600FF"/>
      <name val="華康流隸體(P)"/>
      <family val="4"/>
      <charset val="136"/>
    </font>
    <font>
      <sz val="28"/>
      <color rgb="FF6600FF"/>
      <name val="新細明體"/>
      <family val="3"/>
      <charset val="136"/>
    </font>
    <font>
      <sz val="28"/>
      <color rgb="FF6600FF"/>
      <name val="華康華綜體W5"/>
      <family val="3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9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</cellStyleXfs>
  <cellXfs count="399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23" fillId="0" borderId="20" xfId="0" applyFont="1" applyBorder="1" applyAlignment="1">
      <alignment vertical="center" textRotation="255" shrinkToFit="1"/>
    </xf>
    <xf numFmtId="0" fontId="23" fillId="0" borderId="20" xfId="0" applyFont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shrinkToFit="1"/>
    </xf>
    <xf numFmtId="180" fontId="28" fillId="0" borderId="0" xfId="0" applyNumberFormat="1" applyFont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4" fillId="0" borderId="0" xfId="19" applyFont="1"/>
    <xf numFmtId="0" fontId="36" fillId="24" borderId="16" xfId="0" applyFont="1" applyFill="1" applyBorder="1" applyAlignment="1">
      <alignment horizontal="center" vertical="center" shrinkToFit="1"/>
    </xf>
    <xf numFmtId="0" fontId="36" fillId="0" borderId="20" xfId="0" applyFont="1" applyBorder="1" applyAlignment="1">
      <alignment horizontal="left" vertical="center" shrinkToFit="1"/>
    </xf>
    <xf numFmtId="0" fontId="36" fillId="0" borderId="20" xfId="0" applyFont="1" applyBorder="1" applyAlignment="1">
      <alignment vertical="center" textRotation="180" shrinkToFit="1"/>
    </xf>
    <xf numFmtId="0" fontId="36" fillId="0" borderId="20" xfId="0" applyFont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6" fillId="0" borderId="23" xfId="0" applyFont="1" applyBorder="1">
      <alignment vertical="center"/>
    </xf>
    <xf numFmtId="0" fontId="36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60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3" fillId="0" borderId="69" xfId="0" applyFont="1" applyBorder="1" applyAlignment="1">
      <alignment vertical="center" shrinkToFit="1"/>
    </xf>
    <xf numFmtId="0" fontId="23" fillId="0" borderId="60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36" fillId="0" borderId="20" xfId="0" applyFont="1" applyBorder="1" applyAlignment="1">
      <alignment vertical="center" textRotation="255" shrinkToFit="1"/>
    </xf>
    <xf numFmtId="0" fontId="29" fillId="0" borderId="60" xfId="0" applyFont="1" applyBorder="1" applyAlignment="1">
      <alignment vertical="center" shrinkToFit="1"/>
    </xf>
    <xf numFmtId="0" fontId="29" fillId="0" borderId="57" xfId="0" applyFont="1" applyBorder="1" applyAlignment="1">
      <alignment vertical="center" shrinkToFit="1"/>
    </xf>
    <xf numFmtId="0" fontId="23" fillId="0" borderId="78" xfId="0" applyFont="1" applyBorder="1" applyAlignment="1">
      <alignment vertical="center" textRotation="180" shrinkToFit="1"/>
    </xf>
    <xf numFmtId="0" fontId="23" fillId="0" borderId="77" xfId="0" applyFont="1" applyBorder="1" applyAlignment="1">
      <alignment horizontal="left" vertical="center"/>
    </xf>
    <xf numFmtId="0" fontId="23" fillId="0" borderId="78" xfId="0" applyFont="1" applyBorder="1" applyAlignment="1">
      <alignment horizontal="left" vertical="center"/>
    </xf>
    <xf numFmtId="0" fontId="23" fillId="0" borderId="57" xfId="0" applyFont="1" applyBorder="1" applyAlignment="1">
      <alignment vertical="center" shrinkToFit="1"/>
    </xf>
    <xf numFmtId="0" fontId="23" fillId="0" borderId="0" xfId="0" applyFont="1" applyAlignment="1">
      <alignment horizontal="left" vertical="center" shrinkToFit="1"/>
    </xf>
    <xf numFmtId="0" fontId="36" fillId="24" borderId="80" xfId="0" applyFont="1" applyFill="1" applyBorder="1" applyAlignment="1">
      <alignment horizontal="center" vertical="center" shrinkToFit="1"/>
    </xf>
    <xf numFmtId="0" fontId="36" fillId="24" borderId="79" xfId="0" applyFont="1" applyFill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23" fillId="0" borderId="60" xfId="0" applyFont="1" applyBorder="1" applyAlignment="1">
      <alignment vertical="center" textRotation="180" shrinkToFit="1"/>
    </xf>
    <xf numFmtId="0" fontId="23" fillId="0" borderId="0" xfId="0" applyFont="1" applyAlignment="1">
      <alignment vertical="center" textRotation="180" shrinkToFit="1"/>
    </xf>
    <xf numFmtId="0" fontId="23" fillId="24" borderId="25" xfId="0" applyFont="1" applyFill="1" applyBorder="1" applyAlignment="1">
      <alignment horizontal="center" vertical="center" shrinkToFit="1"/>
    </xf>
    <xf numFmtId="0" fontId="23" fillId="0" borderId="81" xfId="0" applyFont="1" applyBorder="1" applyAlignment="1">
      <alignment horizontal="left" vertical="center" shrinkToFit="1"/>
    </xf>
    <xf numFmtId="0" fontId="23" fillId="0" borderId="81" xfId="0" applyFont="1" applyBorder="1" applyAlignment="1">
      <alignment vertical="center" textRotation="180" shrinkToFit="1"/>
    </xf>
    <xf numFmtId="0" fontId="3" fillId="0" borderId="0" xfId="0" applyFont="1">
      <alignment vertical="center"/>
    </xf>
    <xf numFmtId="0" fontId="3" fillId="0" borderId="60" xfId="0" applyFont="1" applyBorder="1" applyAlignment="1">
      <alignment vertical="center" shrinkToFit="1"/>
    </xf>
    <xf numFmtId="0" fontId="3" fillId="0" borderId="60" xfId="0" applyFont="1" applyBorder="1">
      <alignment vertical="center"/>
    </xf>
    <xf numFmtId="0" fontId="3" fillId="0" borderId="57" xfId="0" applyFont="1" applyBorder="1" applyAlignment="1">
      <alignment vertical="center" shrinkToFit="1"/>
    </xf>
    <xf numFmtId="0" fontId="3" fillId="0" borderId="57" xfId="0" applyFont="1" applyBorder="1">
      <alignment vertical="center"/>
    </xf>
    <xf numFmtId="0" fontId="3" fillId="0" borderId="78" xfId="0" applyFont="1" applyBorder="1">
      <alignment vertical="center"/>
    </xf>
    <xf numFmtId="0" fontId="1" fillId="0" borderId="82" xfId="0" applyFont="1" applyBorder="1" applyAlignment="1">
      <alignment horizontal="center" vertical="center" shrinkToFit="1"/>
    </xf>
    <xf numFmtId="0" fontId="1" fillId="0" borderId="83" xfId="0" applyFont="1" applyBorder="1" applyAlignment="1">
      <alignment horizontal="right"/>
    </xf>
    <xf numFmtId="0" fontId="36" fillId="0" borderId="81" xfId="0" applyFont="1" applyBorder="1" applyAlignment="1">
      <alignment vertical="center" textRotation="180" shrinkToFit="1"/>
    </xf>
    <xf numFmtId="0" fontId="36" fillId="0" borderId="81" xfId="0" applyFont="1" applyBorder="1" applyAlignment="1">
      <alignment horizontal="left" vertical="center" shrinkToFit="1"/>
    </xf>
    <xf numFmtId="0" fontId="23" fillId="0" borderId="69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top" shrinkToFit="1"/>
    </xf>
    <xf numFmtId="0" fontId="23" fillId="0" borderId="60" xfId="0" applyFont="1" applyBorder="1">
      <alignment vertical="center"/>
    </xf>
    <xf numFmtId="0" fontId="23" fillId="0" borderId="0" xfId="0" applyFont="1" applyAlignment="1">
      <alignment horizontal="left" vertical="top"/>
    </xf>
    <xf numFmtId="0" fontId="37" fillId="0" borderId="0" xfId="19" applyFont="1" applyAlignment="1">
      <alignment vertical="center"/>
    </xf>
    <xf numFmtId="0" fontId="37" fillId="0" borderId="0" xfId="19" applyFont="1"/>
    <xf numFmtId="0" fontId="0" fillId="0" borderId="20" xfId="0" applyBorder="1" applyAlignment="1">
      <alignment horizontal="left" vertical="center" shrinkToFit="1"/>
    </xf>
    <xf numFmtId="0" fontId="41" fillId="0" borderId="0" xfId="19" applyFont="1"/>
    <xf numFmtId="0" fontId="43" fillId="0" borderId="0" xfId="19" applyFont="1"/>
    <xf numFmtId="180" fontId="47" fillId="0" borderId="52" xfId="19" applyNumberFormat="1" applyFont="1" applyBorder="1"/>
    <xf numFmtId="0" fontId="47" fillId="0" borderId="52" xfId="19" applyFont="1" applyBorder="1"/>
    <xf numFmtId="179" fontId="47" fillId="0" borderId="52" xfId="19" applyNumberFormat="1" applyFont="1" applyBorder="1"/>
    <xf numFmtId="0" fontId="47" fillId="0" borderId="35" xfId="19" applyFont="1" applyBorder="1"/>
    <xf numFmtId="180" fontId="47" fillId="0" borderId="35" xfId="19" applyNumberFormat="1" applyFont="1" applyBorder="1"/>
    <xf numFmtId="179" fontId="47" fillId="0" borderId="36" xfId="19" applyNumberFormat="1" applyFont="1" applyBorder="1"/>
    <xf numFmtId="0" fontId="47" fillId="0" borderId="37" xfId="19" applyFont="1" applyBorder="1"/>
    <xf numFmtId="179" fontId="47" fillId="0" borderId="38" xfId="19" applyNumberFormat="1" applyFont="1" applyBorder="1"/>
    <xf numFmtId="0" fontId="47" fillId="0" borderId="38" xfId="19" applyFont="1" applyBorder="1"/>
    <xf numFmtId="179" fontId="47" fillId="0" borderId="41" xfId="19" applyNumberFormat="1" applyFont="1" applyBorder="1"/>
    <xf numFmtId="179" fontId="47" fillId="0" borderId="39" xfId="19" applyNumberFormat="1" applyFont="1" applyBorder="1"/>
    <xf numFmtId="0" fontId="47" fillId="0" borderId="34" xfId="19" applyFont="1" applyBorder="1"/>
    <xf numFmtId="179" fontId="47" fillId="0" borderId="35" xfId="19" applyNumberFormat="1" applyFont="1" applyBorder="1"/>
    <xf numFmtId="179" fontId="47" fillId="0" borderId="40" xfId="19" applyNumberFormat="1" applyFont="1" applyBorder="1"/>
    <xf numFmtId="0" fontId="47" fillId="0" borderId="40" xfId="19" applyFont="1" applyBorder="1"/>
    <xf numFmtId="179" fontId="47" fillId="0" borderId="76" xfId="19" applyNumberFormat="1" applyFont="1" applyBorder="1"/>
    <xf numFmtId="0" fontId="47" fillId="0" borderId="72" xfId="19" applyFont="1" applyBorder="1"/>
    <xf numFmtId="179" fontId="47" fillId="0" borderId="72" xfId="19" applyNumberFormat="1" applyFont="1" applyBorder="1"/>
    <xf numFmtId="180" fontId="47" fillId="0" borderId="40" xfId="19" applyNumberFormat="1" applyFont="1" applyBorder="1"/>
    <xf numFmtId="0" fontId="47" fillId="0" borderId="85" xfId="19" applyFont="1" applyBorder="1"/>
    <xf numFmtId="179" fontId="47" fillId="0" borderId="85" xfId="19" applyNumberFormat="1" applyFont="1" applyBorder="1"/>
    <xf numFmtId="180" fontId="47" fillId="0" borderId="85" xfId="19" applyNumberFormat="1" applyFont="1" applyBorder="1"/>
    <xf numFmtId="0" fontId="47" fillId="0" borderId="33" xfId="19" applyFont="1" applyBorder="1"/>
    <xf numFmtId="179" fontId="47" fillId="0" borderId="84" xfId="19" applyNumberFormat="1" applyFont="1" applyBorder="1"/>
    <xf numFmtId="0" fontId="47" fillId="0" borderId="87" xfId="19" applyFont="1" applyBorder="1"/>
    <xf numFmtId="179" fontId="47" fillId="0" borderId="33" xfId="19" applyNumberFormat="1" applyFont="1" applyBorder="1"/>
    <xf numFmtId="0" fontId="47" fillId="0" borderId="76" xfId="19" applyFont="1" applyBorder="1"/>
    <xf numFmtId="0" fontId="1" fillId="0" borderId="88" xfId="0" applyFont="1" applyBorder="1" applyAlignment="1">
      <alignment horizontal="center" vertical="center" shrinkToFit="1"/>
    </xf>
    <xf numFmtId="0" fontId="1" fillId="0" borderId="89" xfId="0" applyFont="1" applyBorder="1" applyAlignment="1">
      <alignment horizontal="right"/>
    </xf>
    <xf numFmtId="0" fontId="23" fillId="0" borderId="90" xfId="0" applyFont="1" applyBorder="1" applyAlignment="1">
      <alignment vertical="center" textRotation="180" shrinkToFit="1"/>
    </xf>
    <xf numFmtId="0" fontId="23" fillId="0" borderId="90" xfId="0" applyFont="1" applyBorder="1" applyAlignment="1">
      <alignment horizontal="left" vertical="center" shrinkToFit="1"/>
    </xf>
    <xf numFmtId="0" fontId="29" fillId="0" borderId="82" xfId="0" applyFont="1" applyBorder="1" applyAlignment="1">
      <alignment horizontal="center" vertical="center" shrinkToFit="1"/>
    </xf>
    <xf numFmtId="0" fontId="29" fillId="0" borderId="83" xfId="0" applyFont="1" applyBorder="1" applyAlignment="1">
      <alignment horizontal="right"/>
    </xf>
    <xf numFmtId="180" fontId="28" fillId="0" borderId="91" xfId="0" applyNumberFormat="1" applyFont="1" applyBorder="1" applyAlignment="1">
      <alignment horizontal="right"/>
    </xf>
    <xf numFmtId="0" fontId="28" fillId="0" borderId="81" xfId="0" applyFont="1" applyBorder="1" applyAlignment="1">
      <alignment horizontal="left"/>
    </xf>
    <xf numFmtId="0" fontId="47" fillId="0" borderId="50" xfId="19" applyFont="1" applyBorder="1"/>
    <xf numFmtId="179" fontId="47" fillId="0" borderId="50" xfId="19" applyNumberFormat="1" applyFont="1" applyBorder="1"/>
    <xf numFmtId="179" fontId="47" fillId="0" borderId="45" xfId="19" applyNumberFormat="1" applyFont="1" applyBorder="1"/>
    <xf numFmtId="179" fontId="47" fillId="0" borderId="68" xfId="19" applyNumberFormat="1" applyFont="1" applyBorder="1"/>
    <xf numFmtId="0" fontId="47" fillId="0" borderId="67" xfId="19" applyFont="1" applyBorder="1"/>
    <xf numFmtId="0" fontId="47" fillId="0" borderId="53" xfId="19" applyFont="1" applyBorder="1"/>
    <xf numFmtId="0" fontId="47" fillId="0" borderId="71" xfId="19" applyFont="1" applyBorder="1"/>
    <xf numFmtId="0" fontId="47" fillId="0" borderId="86" xfId="19" applyFont="1" applyBorder="1"/>
    <xf numFmtId="0" fontId="40" fillId="0" borderId="0" xfId="0" applyFont="1" applyAlignment="1">
      <alignment horizontal="center" vertical="center"/>
    </xf>
    <xf numFmtId="0" fontId="42" fillId="0" borderId="0" xfId="19" applyFont="1" applyAlignment="1">
      <alignment horizontal="left"/>
    </xf>
    <xf numFmtId="0" fontId="22" fillId="0" borderId="0" xfId="19" applyFont="1"/>
    <xf numFmtId="0" fontId="23" fillId="0" borderId="0" xfId="19" applyFont="1"/>
    <xf numFmtId="0" fontId="23" fillId="0" borderId="21" xfId="0" applyFont="1" applyBorder="1" applyAlignment="1">
      <alignment vertical="center" shrinkToFit="1"/>
    </xf>
    <xf numFmtId="0" fontId="23" fillId="0" borderId="78" xfId="0" applyFont="1" applyBorder="1" applyAlignment="1">
      <alignment vertical="center" shrinkToFit="1"/>
    </xf>
    <xf numFmtId="0" fontId="23" fillId="0" borderId="77" xfId="0" applyFont="1" applyBorder="1" applyAlignment="1">
      <alignment vertical="center" shrinkToFit="1"/>
    </xf>
    <xf numFmtId="0" fontId="23" fillId="0" borderId="17" xfId="0" applyFont="1" applyBorder="1" applyAlignment="1">
      <alignment vertical="center" shrinkToFit="1"/>
    </xf>
    <xf numFmtId="0" fontId="23" fillId="0" borderId="78" xfId="0" applyFont="1" applyBorder="1" applyAlignment="1">
      <alignment horizontal="left" vertical="center" shrinkToFit="1"/>
    </xf>
    <xf numFmtId="0" fontId="71" fillId="0" borderId="20" xfId="0" applyFont="1" applyBorder="1" applyAlignment="1">
      <alignment horizontal="left" vertical="center" shrinkToFit="1"/>
    </xf>
    <xf numFmtId="0" fontId="72" fillId="0" borderId="20" xfId="0" applyFont="1" applyBorder="1" applyAlignment="1">
      <alignment horizontal="left" vertical="center" shrinkToFit="1"/>
    </xf>
    <xf numFmtId="0" fontId="71" fillId="0" borderId="0" xfId="0" applyFont="1">
      <alignment vertical="center"/>
    </xf>
    <xf numFmtId="0" fontId="71" fillId="0" borderId="69" xfId="0" applyFont="1" applyBorder="1" applyAlignment="1">
      <alignment vertical="center" shrinkToFit="1"/>
    </xf>
    <xf numFmtId="0" fontId="71" fillId="0" borderId="77" xfId="0" applyFont="1" applyBorder="1" applyAlignment="1">
      <alignment horizontal="left" vertical="center"/>
    </xf>
    <xf numFmtId="0" fontId="71" fillId="0" borderId="57" xfId="0" applyFont="1" applyBorder="1" applyAlignment="1">
      <alignment vertical="center" shrinkToFit="1"/>
    </xf>
    <xf numFmtId="0" fontId="71" fillId="0" borderId="78" xfId="0" applyFont="1" applyBorder="1" applyAlignment="1">
      <alignment horizontal="left" vertical="center"/>
    </xf>
    <xf numFmtId="178" fontId="57" fillId="0" borderId="43" xfId="0" applyNumberFormat="1" applyFont="1" applyBorder="1" applyAlignment="1">
      <alignment horizontal="center" vertical="center" wrapText="1"/>
    </xf>
    <xf numFmtId="178" fontId="57" fillId="0" borderId="46" xfId="0" applyNumberFormat="1" applyFont="1" applyBorder="1" applyAlignment="1">
      <alignment horizontal="center" vertical="center" wrapText="1"/>
    </xf>
    <xf numFmtId="178" fontId="57" fillId="0" borderId="74" xfId="0" applyNumberFormat="1" applyFont="1" applyBorder="1" applyAlignment="1">
      <alignment horizontal="center" vertical="center" wrapText="1"/>
    </xf>
    <xf numFmtId="178" fontId="57" fillId="0" borderId="75" xfId="0" applyNumberFormat="1" applyFont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56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shrinkToFit="1"/>
    </xf>
    <xf numFmtId="0" fontId="44" fillId="0" borderId="68" xfId="0" applyFont="1" applyBorder="1" applyAlignment="1">
      <alignment horizontal="center" vertical="center" shrinkToFit="1"/>
    </xf>
    <xf numFmtId="0" fontId="76" fillId="0" borderId="57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56" xfId="0" applyFont="1" applyBorder="1" applyAlignment="1">
      <alignment horizontal="center" vertical="center"/>
    </xf>
    <xf numFmtId="0" fontId="59" fillId="0" borderId="57" xfId="0" applyFont="1" applyBorder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49" fillId="0" borderId="56" xfId="0" applyFont="1" applyBorder="1" applyAlignment="1">
      <alignment horizontal="center" vertical="center" shrinkToFit="1"/>
    </xf>
    <xf numFmtId="0" fontId="51" fillId="0" borderId="57" xfId="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51" fillId="0" borderId="56" xfId="0" applyFont="1" applyBorder="1" applyAlignment="1">
      <alignment horizontal="center" vertical="center" shrinkToFit="1"/>
    </xf>
    <xf numFmtId="0" fontId="59" fillId="0" borderId="48" xfId="0" applyFont="1" applyBorder="1" applyAlignment="1">
      <alignment horizontal="center" vertical="center" shrinkToFit="1"/>
    </xf>
    <xf numFmtId="0" fontId="51" fillId="0" borderId="61" xfId="0" applyFont="1" applyBorder="1" applyAlignment="1">
      <alignment horizontal="center" vertical="center" shrinkToFit="1"/>
    </xf>
    <xf numFmtId="0" fontId="87" fillId="0" borderId="57" xfId="0" applyFont="1" applyBorder="1" applyAlignment="1">
      <alignment horizontal="center" vertical="center" shrinkToFit="1"/>
    </xf>
    <xf numFmtId="0" fontId="87" fillId="0" borderId="0" xfId="0" applyFont="1" applyAlignment="1">
      <alignment horizontal="center" vertical="center" shrinkToFit="1"/>
    </xf>
    <xf numFmtId="0" fontId="87" fillId="0" borderId="61" xfId="0" applyFont="1" applyBorder="1" applyAlignment="1">
      <alignment horizontal="center" vertical="center" shrinkToFit="1"/>
    </xf>
    <xf numFmtId="0" fontId="45" fillId="0" borderId="57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45" fillId="0" borderId="61" xfId="0" applyFont="1" applyBorder="1" applyAlignment="1">
      <alignment horizontal="center" vertical="center" shrinkToFit="1"/>
    </xf>
    <xf numFmtId="0" fontId="49" fillId="0" borderId="57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61" xfId="0" applyFont="1" applyBorder="1" applyAlignment="1">
      <alignment horizontal="center" vertical="center"/>
    </xf>
    <xf numFmtId="0" fontId="44" fillId="0" borderId="59" xfId="0" applyFont="1" applyBorder="1" applyAlignment="1">
      <alignment horizontal="center" vertical="center" wrapText="1"/>
    </xf>
    <xf numFmtId="0" fontId="44" fillId="0" borderId="60" xfId="0" applyFont="1" applyBorder="1" applyAlignment="1">
      <alignment horizontal="center" vertical="center" wrapText="1"/>
    </xf>
    <xf numFmtId="0" fontId="82" fillId="0" borderId="57" xfId="0" applyFont="1" applyBorder="1" applyAlignment="1">
      <alignment horizontal="center" vertical="center" shrinkToFit="1"/>
    </xf>
    <xf numFmtId="0" fontId="49" fillId="0" borderId="61" xfId="0" applyFont="1" applyBorder="1" applyAlignment="1">
      <alignment horizontal="center" vertical="center" shrinkToFit="1"/>
    </xf>
    <xf numFmtId="0" fontId="51" fillId="0" borderId="57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61" xfId="0" applyFont="1" applyBorder="1" applyAlignment="1">
      <alignment horizontal="center" vertical="center"/>
    </xf>
    <xf numFmtId="0" fontId="65" fillId="0" borderId="57" xfId="0" applyFont="1" applyBorder="1" applyAlignment="1">
      <alignment horizontal="center" vertical="center" shrinkToFit="1"/>
    </xf>
    <xf numFmtId="0" fontId="69" fillId="0" borderId="0" xfId="0" applyFont="1" applyAlignment="1">
      <alignment horizontal="center" vertical="center" shrinkToFit="1"/>
    </xf>
    <xf numFmtId="0" fontId="69" fillId="0" borderId="56" xfId="0" applyFont="1" applyBorder="1" applyAlignment="1">
      <alignment horizontal="center" vertical="center" shrinkToFit="1"/>
    </xf>
    <xf numFmtId="0" fontId="44" fillId="0" borderId="66" xfId="0" applyFont="1" applyBorder="1" applyAlignment="1">
      <alignment horizontal="center" vertical="center" shrinkToFit="1"/>
    </xf>
    <xf numFmtId="0" fontId="44" fillId="0" borderId="58" xfId="0" applyFont="1" applyBorder="1" applyAlignment="1">
      <alignment horizontal="center" vertical="center" shrinkToFit="1"/>
    </xf>
    <xf numFmtId="0" fontId="44" fillId="0" borderId="57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45" xfId="0" applyFont="1" applyBorder="1" applyAlignment="1">
      <alignment horizontal="center" vertical="center" shrinkToFit="1"/>
    </xf>
    <xf numFmtId="0" fontId="44" fillId="0" borderId="62" xfId="0" applyFont="1" applyBorder="1" applyAlignment="1">
      <alignment horizontal="center" vertical="center" shrinkToFit="1"/>
    </xf>
    <xf numFmtId="0" fontId="49" fillId="0" borderId="48" xfId="0" applyFont="1" applyBorder="1" applyAlignment="1">
      <alignment horizontal="center" vertical="center" shrinkToFit="1"/>
    </xf>
    <xf numFmtId="0" fontId="54" fillId="0" borderId="57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61" xfId="0" applyFont="1" applyBorder="1" applyAlignment="1">
      <alignment horizontal="center" vertical="center"/>
    </xf>
    <xf numFmtId="0" fontId="67" fillId="0" borderId="57" xfId="0" applyFont="1" applyBorder="1" applyAlignment="1">
      <alignment horizontal="center" vertical="center" shrinkToFit="1"/>
    </xf>
    <xf numFmtId="0" fontId="68" fillId="0" borderId="0" xfId="0" applyFont="1" applyAlignment="1">
      <alignment horizontal="center" vertical="center" shrinkToFit="1"/>
    </xf>
    <xf numFmtId="0" fontId="68" fillId="0" borderId="61" xfId="0" applyFont="1" applyBorder="1" applyAlignment="1">
      <alignment horizontal="center" vertical="center" shrinkToFit="1"/>
    </xf>
    <xf numFmtId="0" fontId="88" fillId="0" borderId="48" xfId="0" applyFont="1" applyBorder="1" applyAlignment="1">
      <alignment horizontal="center" vertical="center" shrinkToFit="1"/>
    </xf>
    <xf numFmtId="0" fontId="88" fillId="0" borderId="0" xfId="0" applyFont="1" applyAlignment="1">
      <alignment horizontal="center" vertical="center" shrinkToFit="1"/>
    </xf>
    <xf numFmtId="0" fontId="88" fillId="0" borderId="61" xfId="0" applyFont="1" applyBorder="1" applyAlignment="1">
      <alignment horizontal="center" vertical="center" shrinkToFit="1"/>
    </xf>
    <xf numFmtId="0" fontId="46" fillId="0" borderId="57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90" fillId="0" borderId="57" xfId="0" applyFont="1" applyBorder="1" applyAlignment="1">
      <alignment horizontal="center" vertical="center" shrinkToFit="1"/>
    </xf>
    <xf numFmtId="0" fontId="90" fillId="0" borderId="0" xfId="0" applyFont="1" applyAlignment="1">
      <alignment horizontal="center" vertical="center" shrinkToFit="1"/>
    </xf>
    <xf numFmtId="0" fontId="90" fillId="0" borderId="61" xfId="0" applyFont="1" applyBorder="1" applyAlignment="1">
      <alignment horizontal="center" vertical="center" shrinkToFit="1"/>
    </xf>
    <xf numFmtId="0" fontId="59" fillId="0" borderId="57" xfId="0" applyFont="1" applyBorder="1" applyAlignment="1">
      <alignment horizontal="center" vertical="center"/>
    </xf>
    <xf numFmtId="0" fontId="46" fillId="0" borderId="56" xfId="0" applyFont="1" applyBorder="1" applyAlignment="1">
      <alignment horizontal="center" vertical="center"/>
    </xf>
    <xf numFmtId="0" fontId="46" fillId="0" borderId="59" xfId="0" applyFont="1" applyBorder="1" applyAlignment="1">
      <alignment horizontal="center" vertical="center" shrinkToFit="1"/>
    </xf>
    <xf numFmtId="0" fontId="46" fillId="0" borderId="60" xfId="0" applyFont="1" applyBorder="1" applyAlignment="1">
      <alignment horizontal="center" vertical="center" shrinkToFit="1"/>
    </xf>
    <xf numFmtId="0" fontId="46" fillId="0" borderId="57" xfId="0" applyFont="1" applyBorder="1" applyAlignment="1">
      <alignment horizontal="center" vertical="center" shrinkToFit="1"/>
    </xf>
    <xf numFmtId="0" fontId="65" fillId="0" borderId="57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59" fillId="0" borderId="60" xfId="0" applyFont="1" applyBorder="1" applyAlignment="1">
      <alignment horizontal="center" vertical="center" shrinkToFit="1"/>
    </xf>
    <xf numFmtId="0" fontId="50" fillId="0" borderId="57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56" xfId="0" applyFont="1" applyBorder="1" applyAlignment="1">
      <alignment horizontal="center" vertical="center" shrinkToFit="1"/>
    </xf>
    <xf numFmtId="0" fontId="62" fillId="0" borderId="57" xfId="0" applyFont="1" applyBorder="1" applyAlignment="1">
      <alignment horizontal="center" vertical="center" shrinkToFit="1"/>
    </xf>
    <xf numFmtId="0" fontId="73" fillId="0" borderId="60" xfId="0" applyFont="1" applyBorder="1" applyAlignment="1">
      <alignment horizontal="center" vertical="center" shrinkToFit="1"/>
    </xf>
    <xf numFmtId="0" fontId="74" fillId="0" borderId="60" xfId="0" applyFont="1" applyBorder="1" applyAlignment="1">
      <alignment horizontal="center" vertical="center" shrinkToFit="1"/>
    </xf>
    <xf numFmtId="0" fontId="44" fillId="0" borderId="64" xfId="0" applyFont="1" applyBorder="1" applyAlignment="1">
      <alignment horizontal="center" vertical="center" shrinkToFit="1"/>
    </xf>
    <xf numFmtId="0" fontId="79" fillId="0" borderId="48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55" fillId="0" borderId="57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0" fillId="0" borderId="57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61" xfId="0" applyFont="1" applyBorder="1" applyAlignment="1">
      <alignment horizontal="center" vertical="center"/>
    </xf>
    <xf numFmtId="0" fontId="89" fillId="0" borderId="57" xfId="0" applyFont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9" fillId="0" borderId="6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 shrinkToFit="1"/>
    </xf>
    <xf numFmtId="0" fontId="52" fillId="0" borderId="57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61" xfId="0" applyFont="1" applyBorder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61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1" fillId="0" borderId="57" xfId="0" applyFont="1" applyBorder="1" applyAlignment="1">
      <alignment horizontal="center" vertical="center" shrinkToFit="1"/>
    </xf>
    <xf numFmtId="0" fontId="53" fillId="0" borderId="0" xfId="0" applyFont="1" applyAlignment="1">
      <alignment horizontal="center" vertical="center" shrinkToFit="1"/>
    </xf>
    <xf numFmtId="0" fontId="53" fillId="0" borderId="61" xfId="0" applyFont="1" applyBorder="1" applyAlignment="1">
      <alignment horizontal="center" vertical="center" shrinkToFit="1"/>
    </xf>
    <xf numFmtId="0" fontId="44" fillId="0" borderId="61" xfId="0" applyFont="1" applyBorder="1" applyAlignment="1">
      <alignment horizontal="center" vertical="center" shrinkToFit="1"/>
    </xf>
    <xf numFmtId="0" fontId="65" fillId="0" borderId="48" xfId="0" applyFont="1" applyBorder="1" applyAlignment="1">
      <alignment horizontal="center" vertical="center" shrinkToFit="1"/>
    </xf>
    <xf numFmtId="0" fontId="70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37" fillId="0" borderId="57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 shrinkToFit="1"/>
    </xf>
    <xf numFmtId="0" fontId="55" fillId="0" borderId="0" xfId="0" applyFont="1" applyAlignment="1">
      <alignment horizontal="center" vertical="center" shrinkToFit="1"/>
    </xf>
    <xf numFmtId="0" fontId="55" fillId="0" borderId="61" xfId="0" applyFont="1" applyBorder="1" applyAlignment="1">
      <alignment horizontal="center" vertical="center" shrinkToFit="1"/>
    </xf>
    <xf numFmtId="178" fontId="57" fillId="0" borderId="73" xfId="0" applyNumberFormat="1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shrinkToFit="1"/>
    </xf>
    <xf numFmtId="0" fontId="25" fillId="0" borderId="63" xfId="0" applyFont="1" applyBorder="1" applyAlignment="1">
      <alignment horizontal="center" vertical="center" shrinkToFit="1"/>
    </xf>
    <xf numFmtId="0" fontId="25" fillId="0" borderId="53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/>
    </xf>
    <xf numFmtId="0" fontId="42" fillId="0" borderId="0" xfId="19" applyFont="1" applyAlignment="1">
      <alignment horizontal="left"/>
    </xf>
    <xf numFmtId="0" fontId="70" fillId="0" borderId="61" xfId="0" applyFont="1" applyBorder="1" applyAlignment="1">
      <alignment horizontal="center" vertical="center" shrinkToFit="1"/>
    </xf>
    <xf numFmtId="0" fontId="45" fillId="0" borderId="59" xfId="0" applyFont="1" applyBorder="1" applyAlignment="1">
      <alignment horizontal="center" vertical="center" shrinkToFit="1"/>
    </xf>
    <xf numFmtId="0" fontId="45" fillId="0" borderId="60" xfId="0" applyFont="1" applyBorder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46" fillId="0" borderId="61" xfId="0" applyFont="1" applyBorder="1" applyAlignment="1">
      <alignment horizontal="center" vertical="center" shrinkToFit="1"/>
    </xf>
    <xf numFmtId="0" fontId="63" fillId="0" borderId="57" xfId="0" applyFont="1" applyBorder="1" applyAlignment="1">
      <alignment horizontal="center" vertical="center" shrinkToFit="1"/>
    </xf>
    <xf numFmtId="0" fontId="64" fillId="0" borderId="0" xfId="0" applyFont="1" applyAlignment="1">
      <alignment horizontal="center" vertical="center" shrinkToFit="1"/>
    </xf>
    <xf numFmtId="0" fontId="64" fillId="0" borderId="61" xfId="0" applyFont="1" applyBorder="1" applyAlignment="1">
      <alignment horizontal="center" vertical="center" shrinkToFit="1"/>
    </xf>
    <xf numFmtId="0" fontId="55" fillId="0" borderId="57" xfId="0" applyFont="1" applyBorder="1" applyAlignment="1">
      <alignment horizontal="center" vertical="center" shrinkToFit="1"/>
    </xf>
    <xf numFmtId="0" fontId="75" fillId="0" borderId="57" xfId="0" applyFont="1" applyBorder="1" applyAlignment="1">
      <alignment horizontal="center" vertical="center" shrinkToFit="1"/>
    </xf>
    <xf numFmtId="0" fontId="75" fillId="0" borderId="0" xfId="0" applyFont="1" applyAlignment="1">
      <alignment horizontal="center" vertical="center" shrinkToFit="1"/>
    </xf>
    <xf numFmtId="0" fontId="75" fillId="0" borderId="61" xfId="0" applyFont="1" applyBorder="1" applyAlignment="1">
      <alignment horizontal="center" vertical="center" shrinkToFit="1"/>
    </xf>
    <xf numFmtId="0" fontId="78" fillId="0" borderId="57" xfId="0" applyFont="1" applyBorder="1" applyAlignment="1">
      <alignment horizontal="center" vertical="center" shrinkToFit="1"/>
    </xf>
    <xf numFmtId="0" fontId="52" fillId="0" borderId="0" xfId="0" applyFont="1" applyAlignment="1">
      <alignment horizontal="center" vertical="center" shrinkToFit="1"/>
    </xf>
    <xf numFmtId="0" fontId="52" fillId="0" borderId="61" xfId="0" applyFont="1" applyBorder="1" applyAlignment="1">
      <alignment horizontal="center" vertical="center" shrinkToFit="1"/>
    </xf>
    <xf numFmtId="0" fontId="78" fillId="0" borderId="48" xfId="0" applyFont="1" applyBorder="1" applyAlignment="1">
      <alignment horizontal="center" vertical="center" shrinkToFit="1"/>
    </xf>
    <xf numFmtId="0" fontId="79" fillId="0" borderId="0" xfId="0" applyFont="1" applyAlignment="1">
      <alignment horizontal="center" vertical="center" shrinkToFit="1"/>
    </xf>
    <xf numFmtId="0" fontId="44" fillId="0" borderId="59" xfId="0" applyFont="1" applyBorder="1" applyAlignment="1">
      <alignment horizontal="center" vertical="center" shrinkToFit="1"/>
    </xf>
    <xf numFmtId="0" fontId="44" fillId="0" borderId="60" xfId="0" applyFont="1" applyBorder="1" applyAlignment="1">
      <alignment horizontal="center" vertical="center" shrinkToFit="1"/>
    </xf>
    <xf numFmtId="0" fontId="58" fillId="0" borderId="57" xfId="0" applyFont="1" applyBorder="1" applyAlignment="1">
      <alignment horizontal="center" vertical="center" shrinkToFit="1"/>
    </xf>
    <xf numFmtId="0" fontId="46" fillId="0" borderId="48" xfId="0" applyFont="1" applyBorder="1" applyAlignment="1">
      <alignment horizontal="center" vertical="center"/>
    </xf>
    <xf numFmtId="178" fontId="57" fillId="0" borderId="42" xfId="0" applyNumberFormat="1" applyFont="1" applyBorder="1" applyAlignment="1">
      <alignment horizontal="center" vertical="center" wrapText="1"/>
    </xf>
    <xf numFmtId="178" fontId="57" fillId="0" borderId="49" xfId="0" applyNumberFormat="1" applyFont="1" applyBorder="1" applyAlignment="1">
      <alignment horizontal="center" vertical="center" wrapText="1"/>
    </xf>
    <xf numFmtId="178" fontId="57" fillId="0" borderId="44" xfId="0" applyNumberFormat="1" applyFont="1" applyBorder="1" applyAlignment="1">
      <alignment horizontal="center" vertical="center" wrapText="1"/>
    </xf>
    <xf numFmtId="178" fontId="86" fillId="0" borderId="52" xfId="0" applyNumberFormat="1" applyFont="1" applyBorder="1" applyAlignment="1">
      <alignment horizontal="center" vertical="center" wrapText="1"/>
    </xf>
    <xf numFmtId="178" fontId="86" fillId="0" borderId="55" xfId="0" applyNumberFormat="1" applyFont="1" applyBorder="1" applyAlignment="1">
      <alignment horizontal="center" vertical="center" wrapText="1"/>
    </xf>
    <xf numFmtId="0" fontId="44" fillId="0" borderId="70" xfId="0" applyFont="1" applyBorder="1" applyAlignment="1">
      <alignment horizontal="center" vertical="center" shrinkToFit="1"/>
    </xf>
    <xf numFmtId="0" fontId="46" fillId="0" borderId="61" xfId="0" applyFont="1" applyBorder="1" applyAlignment="1">
      <alignment horizontal="center" vertical="center"/>
    </xf>
    <xf numFmtId="0" fontId="87" fillId="0" borderId="57" xfId="0" applyFont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0" borderId="61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5" fillId="0" borderId="70" xfId="0" applyFont="1" applyBorder="1" applyAlignment="1">
      <alignment horizontal="center" vertical="center" shrinkToFit="1"/>
    </xf>
    <xf numFmtId="0" fontId="87" fillId="0" borderId="59" xfId="0" applyFont="1" applyBorder="1" applyAlignment="1">
      <alignment horizontal="center" vertical="center" shrinkToFit="1"/>
    </xf>
    <xf numFmtId="0" fontId="87" fillId="0" borderId="60" xfId="0" applyFont="1" applyBorder="1" applyAlignment="1">
      <alignment horizontal="center" vertical="center" shrinkToFit="1"/>
    </xf>
    <xf numFmtId="0" fontId="84" fillId="0" borderId="57" xfId="0" applyFont="1" applyBorder="1" applyAlignment="1">
      <alignment horizontal="center" vertical="center" shrinkToFit="1"/>
    </xf>
    <xf numFmtId="0" fontId="54" fillId="0" borderId="0" xfId="0" applyFont="1" applyAlignment="1">
      <alignment horizontal="center" vertical="center" shrinkToFit="1"/>
    </xf>
    <xf numFmtId="0" fontId="54" fillId="0" borderId="61" xfId="0" applyFont="1" applyBorder="1" applyAlignment="1">
      <alignment horizontal="center" vertical="center" shrinkToFit="1"/>
    </xf>
    <xf numFmtId="0" fontId="49" fillId="0" borderId="57" xfId="0" applyFont="1" applyBorder="1" applyAlignment="1">
      <alignment horizontal="center" vertical="center" shrinkToFit="1"/>
    </xf>
    <xf numFmtId="0" fontId="66" fillId="0" borderId="0" xfId="0" applyFont="1" applyAlignment="1">
      <alignment horizontal="center" vertical="center" shrinkToFit="1"/>
    </xf>
    <xf numFmtId="0" fontId="66" fillId="0" borderId="56" xfId="0" applyFont="1" applyBorder="1" applyAlignment="1">
      <alignment horizontal="center" vertical="center" shrinkToFit="1"/>
    </xf>
    <xf numFmtId="0" fontId="25" fillId="0" borderId="54" xfId="0" applyFont="1" applyBorder="1" applyAlignment="1">
      <alignment horizontal="center" vertical="center" shrinkToFit="1"/>
    </xf>
    <xf numFmtId="0" fontId="25" fillId="0" borderId="65" xfId="0" applyFont="1" applyBorder="1" applyAlignment="1">
      <alignment horizontal="center" vertical="center" shrinkToFit="1"/>
    </xf>
    <xf numFmtId="0" fontId="25" fillId="0" borderId="51" xfId="0" applyFont="1" applyBorder="1" applyAlignment="1">
      <alignment horizontal="center" vertical="center" shrinkToFit="1"/>
    </xf>
    <xf numFmtId="0" fontId="25" fillId="0" borderId="52" xfId="0" applyFont="1" applyBorder="1" applyAlignment="1">
      <alignment horizontal="center" vertical="center" shrinkToFit="1"/>
    </xf>
    <xf numFmtId="0" fontId="85" fillId="0" borderId="53" xfId="0" applyFont="1" applyBorder="1" applyAlignment="1">
      <alignment horizontal="center" vertical="center" shrinkToFit="1"/>
    </xf>
    <xf numFmtId="0" fontId="85" fillId="0" borderId="63" xfId="0" applyFont="1" applyBorder="1" applyAlignment="1">
      <alignment horizontal="center" vertical="center" shrinkToFit="1"/>
    </xf>
    <xf numFmtId="0" fontId="85" fillId="0" borderId="65" xfId="0" applyFont="1" applyBorder="1" applyAlignment="1">
      <alignment horizontal="center" vertical="center" shrinkToFit="1"/>
    </xf>
    <xf numFmtId="0" fontId="25" fillId="0" borderId="57" xfId="0" applyFont="1" applyBorder="1" applyAlignment="1">
      <alignment horizontal="center" vertical="center" shrinkToFit="1"/>
    </xf>
    <xf numFmtId="0" fontId="25" fillId="0" borderId="56" xfId="0" applyFont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textRotation="255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3" fillId="0" borderId="81" xfId="0" applyFont="1" applyBorder="1" applyAlignment="1">
      <alignment horizontal="center" vertical="center" wrapText="1" shrinkToFit="1"/>
    </xf>
    <xf numFmtId="0" fontId="22" fillId="0" borderId="47" xfId="0" applyFont="1" applyBorder="1" applyAlignment="1">
      <alignment horizontal="right" vertical="top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56" fillId="0" borderId="30" xfId="0" applyFont="1" applyBorder="1" applyAlignment="1">
      <alignment horizontal="center" vertical="center" wrapText="1" shrinkToFit="1"/>
    </xf>
    <xf numFmtId="0" fontId="56" fillId="0" borderId="20" xfId="0" applyFont="1" applyBorder="1" applyAlignment="1">
      <alignment horizontal="center" vertical="center" wrapText="1" shrinkToFit="1"/>
    </xf>
    <xf numFmtId="0" fontId="56" fillId="0" borderId="25" xfId="0" applyFont="1" applyBorder="1" applyAlignment="1">
      <alignment horizontal="center" vertical="center" wrapText="1" shrinkToFit="1"/>
    </xf>
    <xf numFmtId="0" fontId="30" fillId="0" borderId="30" xfId="0" applyFont="1" applyBorder="1" applyAlignment="1">
      <alignment horizontal="center" vertical="center" wrapText="1" shrinkToFit="1"/>
    </xf>
    <xf numFmtId="0" fontId="30" fillId="0" borderId="20" xfId="0" applyFont="1" applyBorder="1" applyAlignment="1">
      <alignment horizontal="center" vertical="center" wrapText="1" shrinkToFit="1"/>
    </xf>
    <xf numFmtId="0" fontId="30" fillId="0" borderId="25" xfId="0" applyFont="1" applyBorder="1" applyAlignment="1">
      <alignment horizontal="center" vertical="center" wrapText="1" shrinkToFit="1"/>
    </xf>
    <xf numFmtId="0" fontId="35" fillId="0" borderId="16" xfId="0" applyFont="1" applyBorder="1" applyAlignment="1">
      <alignment horizontal="center" vertical="center" textRotation="180" shrinkToFit="1"/>
    </xf>
    <xf numFmtId="0" fontId="36" fillId="0" borderId="30" xfId="0" applyFont="1" applyBorder="1" applyAlignment="1">
      <alignment horizontal="center" vertical="center" wrapText="1" shrinkToFit="1"/>
    </xf>
    <xf numFmtId="0" fontId="36" fillId="0" borderId="20" xfId="0" applyFont="1" applyBorder="1" applyAlignment="1">
      <alignment horizontal="center" vertical="center" wrapText="1" shrinkToFit="1"/>
    </xf>
    <xf numFmtId="0" fontId="36" fillId="0" borderId="25" xfId="0" applyFont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center" vertical="center" textRotation="255" shrinkToFit="1"/>
    </xf>
    <xf numFmtId="0" fontId="35" fillId="0" borderId="25" xfId="0" applyFont="1" applyBorder="1" applyAlignment="1">
      <alignment horizontal="center" vertical="center" textRotation="180" shrinkToFit="1"/>
    </xf>
    <xf numFmtId="0" fontId="22" fillId="0" borderId="0" xfId="0" applyFont="1" applyAlignment="1">
      <alignment horizontal="right" vertical="top"/>
    </xf>
    <xf numFmtId="0" fontId="91" fillId="0" borderId="48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貨幣 2" xfId="43" xr:uid="{8FBE4A60-0704-462D-A8DF-E82E24726BCC}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FF0066"/>
      <color rgb="FFFFCC66"/>
      <color rgb="FFFF9999"/>
      <color rgb="FFCCFFCC"/>
      <color rgb="FF00FFFF"/>
      <color rgb="FFFFFF99"/>
      <color rgb="FFFF3399"/>
      <color rgb="FF9999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469901</xdr:colOff>
      <xdr:row>1</xdr:row>
      <xdr:rowOff>148772</xdr:rowOff>
    </xdr:from>
    <xdr:to>
      <xdr:col>20</xdr:col>
      <xdr:colOff>406401</xdr:colOff>
      <xdr:row>3</xdr:row>
      <xdr:rowOff>342900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92201" y="351972"/>
          <a:ext cx="3441700" cy="841828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月素食菜單</a:t>
          </a:r>
        </a:p>
      </xdr:txBody>
    </xdr:sp>
    <xdr:clientData/>
  </xdr:twoCellAnchor>
  <xdr:twoCellAnchor>
    <xdr:from>
      <xdr:col>6</xdr:col>
      <xdr:colOff>333375</xdr:colOff>
      <xdr:row>2</xdr:row>
      <xdr:rowOff>19050</xdr:rowOff>
    </xdr:from>
    <xdr:to>
      <xdr:col>9</xdr:col>
      <xdr:colOff>469900</xdr:colOff>
      <xdr:row>3</xdr:row>
      <xdr:rowOff>245836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92675" y="425450"/>
          <a:ext cx="2765425" cy="671286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1</xdr:col>
      <xdr:colOff>283030</xdr:colOff>
      <xdr:row>0</xdr:row>
      <xdr:rowOff>0</xdr:rowOff>
    </xdr:from>
    <xdr:to>
      <xdr:col>4</xdr:col>
      <xdr:colOff>762000</xdr:colOff>
      <xdr:row>3</xdr:row>
      <xdr:rowOff>393700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30" y="0"/>
          <a:ext cx="3107870" cy="1244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X40"/>
  <sheetViews>
    <sheetView tabSelected="1" topLeftCell="A15" zoomScale="60" zoomScaleNormal="60" workbookViewId="0">
      <selection activeCell="B34" sqref="B34:E34"/>
    </sheetView>
  </sheetViews>
  <sheetFormatPr defaultColWidth="9" defaultRowHeight="16.2"/>
  <cols>
    <col min="1" max="1" width="2.6640625" style="83" customWidth="1"/>
    <col min="2" max="21" width="12.77734375" style="144" customWidth="1"/>
    <col min="22" max="16384" width="9" style="83"/>
  </cols>
  <sheetData>
    <row r="3" spans="1:21" ht="35.1" customHeight="1">
      <c r="B3" s="314"/>
      <c r="C3" s="314"/>
      <c r="D3" s="314"/>
      <c r="E3" s="314"/>
      <c r="F3" s="314"/>
      <c r="J3" s="315"/>
      <c r="K3" s="315"/>
      <c r="L3" s="315"/>
      <c r="M3" s="315"/>
      <c r="N3" s="315"/>
      <c r="O3" s="315"/>
      <c r="P3" s="315"/>
      <c r="Q3" s="145"/>
      <c r="R3" s="145"/>
      <c r="S3" s="145"/>
      <c r="T3" s="145"/>
    </row>
    <row r="4" spans="1:21" ht="35.1" customHeight="1" thickBot="1">
      <c r="B4" s="189"/>
      <c r="C4" s="189"/>
      <c r="D4" s="189"/>
      <c r="E4" s="189"/>
      <c r="F4" s="189"/>
      <c r="J4" s="190"/>
      <c r="K4" s="190"/>
      <c r="L4" s="190"/>
      <c r="M4" s="190"/>
      <c r="N4" s="190"/>
      <c r="O4" s="190"/>
      <c r="P4" s="190"/>
      <c r="Q4" s="145"/>
      <c r="R4" s="145"/>
      <c r="S4" s="145"/>
      <c r="T4" s="145"/>
    </row>
    <row r="5" spans="1:21" s="191" customFormat="1" ht="25.05" customHeight="1">
      <c r="A5" s="192"/>
      <c r="B5" s="337" t="s">
        <v>226</v>
      </c>
      <c r="C5" s="205"/>
      <c r="D5" s="205"/>
      <c r="E5" s="206"/>
      <c r="F5" s="205" t="s">
        <v>227</v>
      </c>
      <c r="G5" s="205"/>
      <c r="H5" s="205"/>
      <c r="I5" s="205"/>
      <c r="J5" s="338" t="s">
        <v>228</v>
      </c>
      <c r="K5" s="205"/>
      <c r="L5" s="205"/>
      <c r="M5" s="205"/>
      <c r="N5" s="205" t="s">
        <v>229</v>
      </c>
      <c r="O5" s="205"/>
      <c r="P5" s="205"/>
      <c r="Q5" s="206"/>
      <c r="R5" s="205" t="s">
        <v>230</v>
      </c>
      <c r="S5" s="205"/>
      <c r="T5" s="205"/>
      <c r="U5" s="339"/>
    </row>
    <row r="6" spans="1:21" s="141" customFormat="1" ht="30" customHeight="1">
      <c r="B6" s="333" t="s">
        <v>71</v>
      </c>
      <c r="C6" s="334"/>
      <c r="D6" s="334"/>
      <c r="E6" s="246"/>
      <c r="F6" s="335" t="s">
        <v>247</v>
      </c>
      <c r="G6" s="247"/>
      <c r="H6" s="247"/>
      <c r="I6" s="302"/>
      <c r="J6" s="246" t="s">
        <v>71</v>
      </c>
      <c r="K6" s="247"/>
      <c r="L6" s="247"/>
      <c r="M6" s="302"/>
      <c r="N6" s="246" t="s">
        <v>66</v>
      </c>
      <c r="O6" s="247"/>
      <c r="P6" s="247"/>
      <c r="Q6" s="247"/>
      <c r="R6" s="334" t="s">
        <v>71</v>
      </c>
      <c r="S6" s="334"/>
      <c r="T6" s="334"/>
      <c r="U6" s="342"/>
    </row>
    <row r="7" spans="1:21" s="141" customFormat="1" ht="30" customHeight="1">
      <c r="B7" s="336" t="s">
        <v>147</v>
      </c>
      <c r="C7" s="261"/>
      <c r="D7" s="261"/>
      <c r="E7" s="261"/>
      <c r="F7" s="231" t="s">
        <v>314</v>
      </c>
      <c r="G7" s="232"/>
      <c r="H7" s="232"/>
      <c r="I7" s="233"/>
      <c r="J7" s="260" t="s">
        <v>148</v>
      </c>
      <c r="K7" s="261"/>
      <c r="L7" s="261"/>
      <c r="M7" s="343"/>
      <c r="N7" s="344" t="s">
        <v>316</v>
      </c>
      <c r="O7" s="345"/>
      <c r="P7" s="345"/>
      <c r="Q7" s="346"/>
      <c r="R7" s="347" t="s">
        <v>112</v>
      </c>
      <c r="S7" s="297"/>
      <c r="T7" s="297"/>
      <c r="U7" s="348"/>
    </row>
    <row r="8" spans="1:21" s="141" customFormat="1" ht="30" customHeight="1">
      <c r="B8" s="317" t="s">
        <v>151</v>
      </c>
      <c r="C8" s="318"/>
      <c r="D8" s="318"/>
      <c r="E8" s="228"/>
      <c r="F8" s="269" t="s">
        <v>111</v>
      </c>
      <c r="G8" s="319"/>
      <c r="H8" s="319"/>
      <c r="I8" s="320"/>
      <c r="J8" s="321" t="s">
        <v>290</v>
      </c>
      <c r="K8" s="322"/>
      <c r="L8" s="322"/>
      <c r="M8" s="323"/>
      <c r="N8" s="324" t="s">
        <v>157</v>
      </c>
      <c r="O8" s="308"/>
      <c r="P8" s="308"/>
      <c r="Q8" s="308"/>
      <c r="R8" s="318" t="s">
        <v>171</v>
      </c>
      <c r="S8" s="318"/>
      <c r="T8" s="318"/>
      <c r="U8" s="349"/>
    </row>
    <row r="9" spans="1:21" s="141" customFormat="1" ht="30" customHeight="1">
      <c r="B9" s="350" t="s">
        <v>317</v>
      </c>
      <c r="C9" s="351"/>
      <c r="D9" s="351"/>
      <c r="E9" s="225"/>
      <c r="F9" s="352" t="s">
        <v>258</v>
      </c>
      <c r="G9" s="353"/>
      <c r="H9" s="353"/>
      <c r="I9" s="354"/>
      <c r="J9" s="355" t="s">
        <v>211</v>
      </c>
      <c r="K9" s="218"/>
      <c r="L9" s="218"/>
      <c r="M9" s="237"/>
      <c r="N9" s="228" t="s">
        <v>114</v>
      </c>
      <c r="O9" s="229"/>
      <c r="P9" s="229"/>
      <c r="Q9" s="230"/>
      <c r="R9" s="241" t="s">
        <v>289</v>
      </c>
      <c r="S9" s="356"/>
      <c r="T9" s="356"/>
      <c r="U9" s="357"/>
    </row>
    <row r="10" spans="1:21" s="141" customFormat="1" ht="30" customHeight="1">
      <c r="B10" s="234" t="s">
        <v>288</v>
      </c>
      <c r="C10" s="235"/>
      <c r="D10" s="235"/>
      <c r="E10" s="209"/>
      <c r="F10" s="235" t="s">
        <v>288</v>
      </c>
      <c r="G10" s="235"/>
      <c r="H10" s="235"/>
      <c r="I10" s="235"/>
      <c r="J10" s="235" t="s">
        <v>288</v>
      </c>
      <c r="K10" s="235"/>
      <c r="L10" s="235"/>
      <c r="M10" s="235"/>
      <c r="N10" s="235" t="s">
        <v>288</v>
      </c>
      <c r="O10" s="235"/>
      <c r="P10" s="235"/>
      <c r="Q10" s="209"/>
      <c r="R10" s="209" t="s">
        <v>288</v>
      </c>
      <c r="S10" s="210"/>
      <c r="T10" s="210"/>
      <c r="U10" s="211"/>
    </row>
    <row r="11" spans="1:21" s="141" customFormat="1" ht="30" customHeight="1">
      <c r="B11" s="360" t="s">
        <v>300</v>
      </c>
      <c r="C11" s="361"/>
      <c r="D11" s="361"/>
      <c r="E11" s="313"/>
      <c r="F11" s="361" t="s">
        <v>246</v>
      </c>
      <c r="G11" s="361"/>
      <c r="H11" s="361"/>
      <c r="I11" s="361"/>
      <c r="J11" s="361" t="s">
        <v>287</v>
      </c>
      <c r="K11" s="361"/>
      <c r="L11" s="361"/>
      <c r="M11" s="361"/>
      <c r="N11" s="313" t="s">
        <v>303</v>
      </c>
      <c r="O11" s="312"/>
      <c r="P11" s="312"/>
      <c r="Q11" s="312"/>
      <c r="R11" s="313" t="s">
        <v>245</v>
      </c>
      <c r="S11" s="312"/>
      <c r="T11" s="312"/>
      <c r="U11" s="359"/>
    </row>
    <row r="12" spans="1:21" s="93" customFormat="1" ht="12.9" customHeight="1">
      <c r="B12" s="157" t="s">
        <v>44</v>
      </c>
      <c r="C12" s="150">
        <f>第一週明細!W12</f>
        <v>832.9</v>
      </c>
      <c r="D12" s="149" t="s">
        <v>9</v>
      </c>
      <c r="E12" s="158">
        <f>第一週明細!W8</f>
        <v>24.5</v>
      </c>
      <c r="F12" s="149" t="s">
        <v>44</v>
      </c>
      <c r="G12" s="150">
        <f>第一週明細!W20</f>
        <v>831</v>
      </c>
      <c r="H12" s="149" t="s">
        <v>9</v>
      </c>
      <c r="I12" s="158">
        <f>第一週明細!W16</f>
        <v>27</v>
      </c>
      <c r="J12" s="149" t="s">
        <v>44</v>
      </c>
      <c r="K12" s="150">
        <f>第一週明細!W28</f>
        <v>833.5</v>
      </c>
      <c r="L12" s="149" t="s">
        <v>9</v>
      </c>
      <c r="M12" s="159">
        <f>第一週明細!W24</f>
        <v>27.5</v>
      </c>
      <c r="N12" s="149" t="s">
        <v>44</v>
      </c>
      <c r="O12" s="150">
        <f>第一週明細!W36</f>
        <v>868</v>
      </c>
      <c r="P12" s="149" t="s">
        <v>9</v>
      </c>
      <c r="Q12" s="159">
        <f>第一週明細!W32</f>
        <v>28</v>
      </c>
      <c r="R12" s="149" t="s">
        <v>44</v>
      </c>
      <c r="S12" s="150">
        <f>第一週明細!W44</f>
        <v>848</v>
      </c>
      <c r="T12" s="149" t="s">
        <v>9</v>
      </c>
      <c r="U12" s="151">
        <f>第一週明細!W40</f>
        <v>28</v>
      </c>
    </row>
    <row r="13" spans="1:21" s="93" customFormat="1" ht="12.9" customHeight="1" thickBot="1">
      <c r="B13" s="152" t="s">
        <v>7</v>
      </c>
      <c r="C13" s="153">
        <f>第一週明細!W6</f>
        <v>121.5</v>
      </c>
      <c r="D13" s="154" t="s">
        <v>11</v>
      </c>
      <c r="E13" s="153">
        <f>第一週明細!W10</f>
        <v>31.6</v>
      </c>
      <c r="F13" s="154" t="s">
        <v>7</v>
      </c>
      <c r="G13" s="153">
        <f>第一週明細!W14</f>
        <v>116</v>
      </c>
      <c r="H13" s="154" t="s">
        <v>46</v>
      </c>
      <c r="I13" s="153">
        <f>第一週明細!W18</f>
        <v>31</v>
      </c>
      <c r="J13" s="154" t="s">
        <v>7</v>
      </c>
      <c r="K13" s="153">
        <f>第一週明細!W22</f>
        <v>115</v>
      </c>
      <c r="L13" s="154" t="s">
        <v>11</v>
      </c>
      <c r="M13" s="155">
        <f>第一週明細!W26</f>
        <v>31.5</v>
      </c>
      <c r="N13" s="154" t="s">
        <v>7</v>
      </c>
      <c r="O13" s="153">
        <f>第一週明細!W30</f>
        <v>121</v>
      </c>
      <c r="P13" s="154" t="s">
        <v>11</v>
      </c>
      <c r="Q13" s="155">
        <f>第一週明細!W34</f>
        <v>33</v>
      </c>
      <c r="R13" s="154" t="s">
        <v>7</v>
      </c>
      <c r="S13" s="153">
        <f>第一週明細!W38</f>
        <v>116.5</v>
      </c>
      <c r="T13" s="154" t="s">
        <v>11</v>
      </c>
      <c r="U13" s="156">
        <f>第一週明細!W42</f>
        <v>32.5</v>
      </c>
    </row>
    <row r="14" spans="1:21" s="191" customFormat="1" ht="25.05" customHeight="1">
      <c r="B14" s="337" t="s">
        <v>231</v>
      </c>
      <c r="C14" s="205"/>
      <c r="D14" s="205"/>
      <c r="E14" s="206"/>
      <c r="F14" s="205" t="s">
        <v>232</v>
      </c>
      <c r="G14" s="205"/>
      <c r="H14" s="205"/>
      <c r="I14" s="205"/>
      <c r="J14" s="338" t="s">
        <v>233</v>
      </c>
      <c r="K14" s="205"/>
      <c r="L14" s="205"/>
      <c r="M14" s="205"/>
      <c r="N14" s="205" t="s">
        <v>234</v>
      </c>
      <c r="O14" s="205"/>
      <c r="P14" s="205"/>
      <c r="Q14" s="206"/>
      <c r="R14" s="340" t="s">
        <v>315</v>
      </c>
      <c r="S14" s="340"/>
      <c r="T14" s="340"/>
      <c r="U14" s="341"/>
    </row>
    <row r="15" spans="1:21" s="141" customFormat="1" ht="30" customHeight="1">
      <c r="B15" s="279" t="s">
        <v>82</v>
      </c>
      <c r="C15" s="212"/>
      <c r="D15" s="212"/>
      <c r="E15" s="248"/>
      <c r="F15" s="248" t="s">
        <v>135</v>
      </c>
      <c r="G15" s="245"/>
      <c r="H15" s="245"/>
      <c r="I15" s="249"/>
      <c r="J15" s="248" t="s">
        <v>284</v>
      </c>
      <c r="K15" s="245"/>
      <c r="L15" s="245"/>
      <c r="M15" s="249"/>
      <c r="N15" s="212" t="s">
        <v>67</v>
      </c>
      <c r="O15" s="212"/>
      <c r="P15" s="212"/>
      <c r="Q15" s="248"/>
      <c r="R15" s="212" t="s">
        <v>71</v>
      </c>
      <c r="S15" s="212"/>
      <c r="T15" s="212"/>
      <c r="U15" s="213"/>
    </row>
    <row r="16" spans="1:21" s="141" customFormat="1" ht="30" customHeight="1">
      <c r="B16" s="280" t="s">
        <v>154</v>
      </c>
      <c r="C16" s="281"/>
      <c r="D16" s="281"/>
      <c r="E16" s="281"/>
      <c r="F16" s="282" t="s">
        <v>199</v>
      </c>
      <c r="G16" s="283"/>
      <c r="H16" s="283"/>
      <c r="I16" s="283"/>
      <c r="J16" s="284" t="s">
        <v>150</v>
      </c>
      <c r="K16" s="285"/>
      <c r="L16" s="285"/>
      <c r="M16" s="286"/>
      <c r="N16" s="287" t="s">
        <v>320</v>
      </c>
      <c r="O16" s="288"/>
      <c r="P16" s="288"/>
      <c r="Q16" s="289"/>
      <c r="R16" s="260" t="s">
        <v>313</v>
      </c>
      <c r="S16" s="261"/>
      <c r="T16" s="261"/>
      <c r="U16" s="266"/>
    </row>
    <row r="17" spans="2:21" s="141" customFormat="1" ht="30" customHeight="1">
      <c r="B17" s="257" t="s">
        <v>319</v>
      </c>
      <c r="C17" s="258"/>
      <c r="D17" s="258"/>
      <c r="E17" s="259"/>
      <c r="F17" s="260" t="s">
        <v>149</v>
      </c>
      <c r="G17" s="261"/>
      <c r="H17" s="261"/>
      <c r="I17" s="261"/>
      <c r="J17" s="262" t="s">
        <v>321</v>
      </c>
      <c r="K17" s="263"/>
      <c r="L17" s="263"/>
      <c r="M17" s="264"/>
      <c r="N17" s="276" t="s">
        <v>275</v>
      </c>
      <c r="O17" s="274"/>
      <c r="P17" s="274"/>
      <c r="Q17" s="274"/>
      <c r="R17" s="265" t="s">
        <v>260</v>
      </c>
      <c r="S17" s="261"/>
      <c r="T17" s="261"/>
      <c r="U17" s="266"/>
    </row>
    <row r="18" spans="2:21" s="141" customFormat="1" ht="30" customHeight="1">
      <c r="B18" s="267" t="s">
        <v>220</v>
      </c>
      <c r="C18" s="268"/>
      <c r="D18" s="268"/>
      <c r="E18" s="269"/>
      <c r="F18" s="270" t="s">
        <v>289</v>
      </c>
      <c r="G18" s="271"/>
      <c r="H18" s="271"/>
      <c r="I18" s="271"/>
      <c r="J18" s="272" t="s">
        <v>178</v>
      </c>
      <c r="K18" s="268"/>
      <c r="L18" s="268"/>
      <c r="M18" s="268"/>
      <c r="N18" s="277" t="s">
        <v>292</v>
      </c>
      <c r="O18" s="278"/>
      <c r="P18" s="278"/>
      <c r="Q18" s="278"/>
      <c r="R18" s="273" t="s">
        <v>126</v>
      </c>
      <c r="S18" s="274"/>
      <c r="T18" s="274"/>
      <c r="U18" s="275"/>
    </row>
    <row r="19" spans="2:21" s="141" customFormat="1" ht="30" customHeight="1">
      <c r="B19" s="234" t="s">
        <v>288</v>
      </c>
      <c r="C19" s="235"/>
      <c r="D19" s="235"/>
      <c r="E19" s="209"/>
      <c r="F19" s="235" t="s">
        <v>288</v>
      </c>
      <c r="G19" s="235"/>
      <c r="H19" s="235"/>
      <c r="I19" s="235"/>
      <c r="J19" s="235" t="s">
        <v>288</v>
      </c>
      <c r="K19" s="235"/>
      <c r="L19" s="235"/>
      <c r="M19" s="235"/>
      <c r="N19" s="235" t="s">
        <v>288</v>
      </c>
      <c r="O19" s="235"/>
      <c r="P19" s="235"/>
      <c r="Q19" s="209"/>
      <c r="R19" s="209" t="s">
        <v>288</v>
      </c>
      <c r="S19" s="210"/>
      <c r="T19" s="210"/>
      <c r="U19" s="211"/>
    </row>
    <row r="20" spans="2:21" s="142" customFormat="1" ht="30" customHeight="1">
      <c r="B20" s="311" t="s">
        <v>259</v>
      </c>
      <c r="C20" s="312"/>
      <c r="D20" s="312"/>
      <c r="E20" s="312"/>
      <c r="F20" s="361" t="s">
        <v>248</v>
      </c>
      <c r="G20" s="361"/>
      <c r="H20" s="361"/>
      <c r="I20" s="361"/>
      <c r="J20" s="361" t="s">
        <v>249</v>
      </c>
      <c r="K20" s="361"/>
      <c r="L20" s="361"/>
      <c r="M20" s="361"/>
      <c r="N20" s="361" t="s">
        <v>304</v>
      </c>
      <c r="O20" s="361"/>
      <c r="P20" s="361"/>
      <c r="Q20" s="361"/>
      <c r="R20" s="362" t="s">
        <v>324</v>
      </c>
      <c r="S20" s="363"/>
      <c r="T20" s="363"/>
      <c r="U20" s="364"/>
    </row>
    <row r="21" spans="2:21" s="93" customFormat="1" ht="12.9" customHeight="1">
      <c r="B21" s="157" t="s">
        <v>44</v>
      </c>
      <c r="C21" s="150">
        <f>第二週明細!W12</f>
        <v>838.3</v>
      </c>
      <c r="D21" s="149" t="s">
        <v>9</v>
      </c>
      <c r="E21" s="158">
        <f>第二週明細!W8</f>
        <v>27.5</v>
      </c>
      <c r="F21" s="149" t="s">
        <v>44</v>
      </c>
      <c r="G21" s="150">
        <f>第二週明細!W20</f>
        <v>836</v>
      </c>
      <c r="H21" s="149" t="s">
        <v>9</v>
      </c>
      <c r="I21" s="159">
        <f>第二週明細!W16</f>
        <v>28</v>
      </c>
      <c r="J21" s="149" t="s">
        <v>44</v>
      </c>
      <c r="K21" s="150">
        <f>第二週明細!W28</f>
        <v>811.6</v>
      </c>
      <c r="L21" s="149" t="s">
        <v>9</v>
      </c>
      <c r="M21" s="159">
        <f>第二週明細!W24</f>
        <v>30</v>
      </c>
      <c r="N21" s="149" t="s">
        <v>44</v>
      </c>
      <c r="O21" s="150">
        <f>第二週明細!W36</f>
        <v>889.9</v>
      </c>
      <c r="P21" s="149" t="s">
        <v>9</v>
      </c>
      <c r="Q21" s="158">
        <f>第二週明細!W32</f>
        <v>29.5</v>
      </c>
      <c r="R21" s="149" t="s">
        <v>44</v>
      </c>
      <c r="S21" s="150">
        <f>第二週明細!W44</f>
        <v>855.2</v>
      </c>
      <c r="T21" s="149" t="s">
        <v>9</v>
      </c>
      <c r="U21" s="151">
        <f>第二週明細!W40</f>
        <v>28</v>
      </c>
    </row>
    <row r="22" spans="2:21" s="93" customFormat="1" ht="12.9" customHeight="1" thickBot="1">
      <c r="B22" s="152" t="s">
        <v>7</v>
      </c>
      <c r="C22" s="153">
        <f>第二週明細!W6</f>
        <v>116</v>
      </c>
      <c r="D22" s="154" t="s">
        <v>11</v>
      </c>
      <c r="E22" s="153">
        <f>第二週明細!W10</f>
        <v>31.7</v>
      </c>
      <c r="F22" s="181" t="s">
        <v>7</v>
      </c>
      <c r="G22" s="182">
        <f>第二週明細!W14</f>
        <v>114</v>
      </c>
      <c r="H22" s="181" t="s">
        <v>11</v>
      </c>
      <c r="I22" s="183">
        <f>第二週明細!W18</f>
        <v>32</v>
      </c>
      <c r="J22" s="181" t="s">
        <v>7</v>
      </c>
      <c r="K22" s="182">
        <f>第二週明細!W22</f>
        <v>102</v>
      </c>
      <c r="L22" s="181" t="s">
        <v>11</v>
      </c>
      <c r="M22" s="183">
        <f>第二週明細!W26</f>
        <v>33.4</v>
      </c>
      <c r="N22" s="154" t="s">
        <v>7</v>
      </c>
      <c r="O22" s="153">
        <f>第二週明細!W30</f>
        <v>121</v>
      </c>
      <c r="P22" s="154" t="s">
        <v>46</v>
      </c>
      <c r="Q22" s="153">
        <f>第二週明細!W34</f>
        <v>35.1</v>
      </c>
      <c r="R22" s="181" t="s">
        <v>7</v>
      </c>
      <c r="S22" s="182">
        <f>第二週明細!W38</f>
        <v>118</v>
      </c>
      <c r="T22" s="181" t="s">
        <v>11</v>
      </c>
      <c r="U22" s="184">
        <f>第二週明細!W42</f>
        <v>32.799999999999997</v>
      </c>
    </row>
    <row r="23" spans="2:21" s="191" customFormat="1" ht="25.05" customHeight="1">
      <c r="B23" s="310" t="s">
        <v>235</v>
      </c>
      <c r="C23" s="207"/>
      <c r="D23" s="207"/>
      <c r="E23" s="207"/>
      <c r="F23" s="205" t="s">
        <v>236</v>
      </c>
      <c r="G23" s="205"/>
      <c r="H23" s="205"/>
      <c r="I23" s="206"/>
      <c r="J23" s="205" t="s">
        <v>237</v>
      </c>
      <c r="K23" s="205"/>
      <c r="L23" s="205"/>
      <c r="M23" s="205"/>
      <c r="N23" s="205" t="s">
        <v>238</v>
      </c>
      <c r="O23" s="205"/>
      <c r="P23" s="205"/>
      <c r="Q23" s="206"/>
      <c r="R23" s="206" t="s">
        <v>239</v>
      </c>
      <c r="S23" s="207"/>
      <c r="T23" s="207"/>
      <c r="U23" s="208"/>
    </row>
    <row r="24" spans="2:21" s="141" customFormat="1" ht="30" customHeight="1">
      <c r="B24" s="244" t="s">
        <v>71</v>
      </c>
      <c r="C24" s="245"/>
      <c r="D24" s="245"/>
      <c r="E24" s="245"/>
      <c r="F24" s="246" t="s">
        <v>247</v>
      </c>
      <c r="G24" s="247"/>
      <c r="H24" s="247"/>
      <c r="I24" s="247"/>
      <c r="J24" s="248" t="s">
        <v>71</v>
      </c>
      <c r="K24" s="245"/>
      <c r="L24" s="245"/>
      <c r="M24" s="249"/>
      <c r="N24" s="212" t="s">
        <v>66</v>
      </c>
      <c r="O24" s="212"/>
      <c r="P24" s="212"/>
      <c r="Q24" s="248"/>
      <c r="R24" s="212" t="s">
        <v>71</v>
      </c>
      <c r="S24" s="212"/>
      <c r="T24" s="212"/>
      <c r="U24" s="213"/>
    </row>
    <row r="25" spans="2:21" s="141" customFormat="1" ht="30" customHeight="1">
      <c r="B25" s="250" t="s">
        <v>113</v>
      </c>
      <c r="C25" s="218"/>
      <c r="D25" s="218"/>
      <c r="E25" s="237"/>
      <c r="F25" s="251" t="s">
        <v>203</v>
      </c>
      <c r="G25" s="252"/>
      <c r="H25" s="252"/>
      <c r="I25" s="253"/>
      <c r="J25" s="238" t="s">
        <v>312</v>
      </c>
      <c r="K25" s="239"/>
      <c r="L25" s="239"/>
      <c r="M25" s="239"/>
      <c r="N25" s="254" t="s">
        <v>291</v>
      </c>
      <c r="O25" s="255"/>
      <c r="P25" s="255"/>
      <c r="Q25" s="256"/>
      <c r="R25" s="214" t="s">
        <v>157</v>
      </c>
      <c r="S25" s="215"/>
      <c r="T25" s="215"/>
      <c r="U25" s="216"/>
    </row>
    <row r="26" spans="2:21" s="141" customFormat="1" ht="30" customHeight="1">
      <c r="B26" s="223" t="s">
        <v>105</v>
      </c>
      <c r="C26" s="229"/>
      <c r="D26" s="229"/>
      <c r="E26" s="230"/>
      <c r="F26" s="220" t="s">
        <v>152</v>
      </c>
      <c r="G26" s="221"/>
      <c r="H26" s="221"/>
      <c r="I26" s="224"/>
      <c r="J26" s="236" t="s">
        <v>286</v>
      </c>
      <c r="K26" s="218"/>
      <c r="L26" s="218"/>
      <c r="M26" s="237"/>
      <c r="N26" s="238" t="s">
        <v>115</v>
      </c>
      <c r="O26" s="239"/>
      <c r="P26" s="239"/>
      <c r="Q26" s="240"/>
      <c r="R26" s="241" t="s">
        <v>289</v>
      </c>
      <c r="S26" s="242"/>
      <c r="T26" s="242"/>
      <c r="U26" s="243"/>
    </row>
    <row r="27" spans="2:21" s="141" customFormat="1" ht="30" customHeight="1">
      <c r="B27" s="223" t="s">
        <v>307</v>
      </c>
      <c r="C27" s="221"/>
      <c r="D27" s="221"/>
      <c r="E27" s="224"/>
      <c r="F27" s="225" t="s">
        <v>290</v>
      </c>
      <c r="G27" s="226"/>
      <c r="H27" s="226"/>
      <c r="I27" s="227"/>
      <c r="J27" s="228" t="s">
        <v>153</v>
      </c>
      <c r="K27" s="229"/>
      <c r="L27" s="229"/>
      <c r="M27" s="230"/>
      <c r="N27" s="231" t="s">
        <v>158</v>
      </c>
      <c r="O27" s="232"/>
      <c r="P27" s="232"/>
      <c r="Q27" s="233"/>
      <c r="R27" s="220" t="s">
        <v>155</v>
      </c>
      <c r="S27" s="221"/>
      <c r="T27" s="221"/>
      <c r="U27" s="222"/>
    </row>
    <row r="28" spans="2:21" s="141" customFormat="1" ht="30" customHeight="1">
      <c r="B28" s="234" t="s">
        <v>288</v>
      </c>
      <c r="C28" s="235"/>
      <c r="D28" s="235"/>
      <c r="E28" s="209"/>
      <c r="F28" s="235" t="s">
        <v>288</v>
      </c>
      <c r="G28" s="235"/>
      <c r="H28" s="235"/>
      <c r="I28" s="235"/>
      <c r="J28" s="235" t="s">
        <v>288</v>
      </c>
      <c r="K28" s="235"/>
      <c r="L28" s="235"/>
      <c r="M28" s="235"/>
      <c r="N28" s="235" t="s">
        <v>288</v>
      </c>
      <c r="O28" s="235"/>
      <c r="P28" s="235"/>
      <c r="Q28" s="209"/>
      <c r="R28" s="209" t="s">
        <v>288</v>
      </c>
      <c r="S28" s="210"/>
      <c r="T28" s="210"/>
      <c r="U28" s="211"/>
    </row>
    <row r="29" spans="2:21" s="141" customFormat="1" ht="30" customHeight="1">
      <c r="B29" s="360" t="s">
        <v>251</v>
      </c>
      <c r="C29" s="361"/>
      <c r="D29" s="361"/>
      <c r="E29" s="313"/>
      <c r="F29" s="313" t="s">
        <v>252</v>
      </c>
      <c r="G29" s="312"/>
      <c r="H29" s="312"/>
      <c r="I29" s="312"/>
      <c r="J29" s="313" t="s">
        <v>254</v>
      </c>
      <c r="K29" s="312"/>
      <c r="L29" s="312"/>
      <c r="M29" s="312"/>
      <c r="N29" s="313" t="s">
        <v>305</v>
      </c>
      <c r="O29" s="312"/>
      <c r="P29" s="312"/>
      <c r="Q29" s="312"/>
      <c r="R29" s="365" t="s">
        <v>253</v>
      </c>
      <c r="S29" s="305"/>
      <c r="T29" s="305"/>
      <c r="U29" s="366"/>
    </row>
    <row r="30" spans="2:21" s="93" customFormat="1" ht="12.9" customHeight="1">
      <c r="B30" s="185" t="s">
        <v>44</v>
      </c>
      <c r="C30" s="150">
        <f>'第三週明細 '!W12</f>
        <v>862.5</v>
      </c>
      <c r="D30" s="160" t="s">
        <v>45</v>
      </c>
      <c r="E30" s="158">
        <f>'第三週明細 '!W8</f>
        <v>28.5</v>
      </c>
      <c r="F30" s="186" t="s">
        <v>44</v>
      </c>
      <c r="G30" s="150">
        <f>'第三週明細 '!W20</f>
        <v>848.2</v>
      </c>
      <c r="H30" s="160" t="s">
        <v>45</v>
      </c>
      <c r="I30" s="159">
        <f>'第三週明細 '!W16</f>
        <v>27</v>
      </c>
      <c r="J30" s="149" t="s">
        <v>44</v>
      </c>
      <c r="K30" s="150">
        <f>'第三週明細 '!W28</f>
        <v>875.9</v>
      </c>
      <c r="L30" s="149" t="s">
        <v>9</v>
      </c>
      <c r="M30" s="159">
        <f>'第三週明細 '!W24</f>
        <v>27.5</v>
      </c>
      <c r="N30" s="149" t="s">
        <v>44</v>
      </c>
      <c r="O30" s="150">
        <f>'第三週明細 '!W36</f>
        <v>875.2</v>
      </c>
      <c r="P30" s="149" t="s">
        <v>9</v>
      </c>
      <c r="Q30" s="159">
        <f>'第三週明細 '!W32</f>
        <v>28</v>
      </c>
      <c r="R30" s="149" t="s">
        <v>44</v>
      </c>
      <c r="S30" s="150">
        <f>'第三週明細 '!W44</f>
        <v>849.5</v>
      </c>
      <c r="T30" s="149" t="s">
        <v>9</v>
      </c>
      <c r="U30" s="151">
        <f>'第三週明細 '!W40</f>
        <v>27.5</v>
      </c>
    </row>
    <row r="31" spans="2:21" s="93" customFormat="1" ht="12.9" customHeight="1" thickBot="1">
      <c r="B31" s="187" t="s">
        <v>43</v>
      </c>
      <c r="C31" s="161">
        <f>'第三週明細 '!W6</f>
        <v>118</v>
      </c>
      <c r="D31" s="162" t="s">
        <v>46</v>
      </c>
      <c r="E31" s="161">
        <f>'第三週明細 '!W10</f>
        <v>33.5</v>
      </c>
      <c r="F31" s="162" t="s">
        <v>43</v>
      </c>
      <c r="G31" s="161">
        <f>'第三週明細 '!W14</f>
        <v>120</v>
      </c>
      <c r="H31" s="162" t="s">
        <v>46</v>
      </c>
      <c r="I31" s="163">
        <f>'第三週明細 '!W18</f>
        <v>31.3</v>
      </c>
      <c r="J31" s="154" t="s">
        <v>7</v>
      </c>
      <c r="K31" s="153">
        <f>'第三週明細 '!W22</f>
        <v>124.5</v>
      </c>
      <c r="L31" s="154" t="s">
        <v>11</v>
      </c>
      <c r="M31" s="153">
        <f>'第三週明細 '!W26</f>
        <v>32.6</v>
      </c>
      <c r="N31" s="188" t="s">
        <v>7</v>
      </c>
      <c r="O31" s="153">
        <f>'第三週明細 '!W30</f>
        <v>122.5</v>
      </c>
      <c r="P31" s="154" t="s">
        <v>11</v>
      </c>
      <c r="Q31" s="155">
        <f>'第三週明細 '!W34</f>
        <v>33.299999999999997</v>
      </c>
      <c r="R31" s="154" t="s">
        <v>7</v>
      </c>
      <c r="S31" s="153">
        <f>'第三週明細 '!W38</f>
        <v>118.5</v>
      </c>
      <c r="T31" s="154" t="s">
        <v>11</v>
      </c>
      <c r="U31" s="156">
        <f>'第三週明細 '!W42</f>
        <v>32</v>
      </c>
    </row>
    <row r="32" spans="2:21" s="191" customFormat="1" ht="25.05" customHeight="1">
      <c r="B32" s="310" t="s">
        <v>240</v>
      </c>
      <c r="C32" s="207"/>
      <c r="D32" s="207"/>
      <c r="E32" s="338"/>
      <c r="F32" s="205" t="s">
        <v>241</v>
      </c>
      <c r="G32" s="205"/>
      <c r="H32" s="205"/>
      <c r="I32" s="206"/>
      <c r="J32" s="205" t="s">
        <v>242</v>
      </c>
      <c r="K32" s="205"/>
      <c r="L32" s="205"/>
      <c r="M32" s="205"/>
      <c r="N32" s="205" t="s">
        <v>243</v>
      </c>
      <c r="O32" s="205"/>
      <c r="P32" s="205"/>
      <c r="Q32" s="205"/>
      <c r="R32" s="205" t="s">
        <v>244</v>
      </c>
      <c r="S32" s="205"/>
      <c r="T32" s="205"/>
      <c r="U32" s="339"/>
    </row>
    <row r="33" spans="2:24" s="141" customFormat="1" ht="30" customHeight="1">
      <c r="B33" s="279" t="s">
        <v>85</v>
      </c>
      <c r="C33" s="212"/>
      <c r="D33" s="212"/>
      <c r="E33" s="248"/>
      <c r="F33" s="246" t="s">
        <v>135</v>
      </c>
      <c r="G33" s="247"/>
      <c r="H33" s="247"/>
      <c r="I33" s="302"/>
      <c r="J33" s="246" t="s">
        <v>282</v>
      </c>
      <c r="K33" s="247"/>
      <c r="L33" s="247"/>
      <c r="M33" s="302"/>
      <c r="N33" s="246" t="s">
        <v>140</v>
      </c>
      <c r="O33" s="247"/>
      <c r="P33" s="247"/>
      <c r="Q33" s="302"/>
      <c r="R33" s="212" t="s">
        <v>71</v>
      </c>
      <c r="S33" s="212"/>
      <c r="T33" s="212"/>
      <c r="U33" s="213"/>
    </row>
    <row r="34" spans="2:24" s="141" customFormat="1" ht="30" customHeight="1">
      <c r="B34" s="397" t="s">
        <v>325</v>
      </c>
      <c r="C34" s="398"/>
      <c r="D34" s="398"/>
      <c r="E34" s="398"/>
      <c r="F34" s="291" t="s">
        <v>156</v>
      </c>
      <c r="G34" s="292"/>
      <c r="H34" s="292"/>
      <c r="I34" s="293"/>
      <c r="J34" s="294" t="s">
        <v>261</v>
      </c>
      <c r="K34" s="295"/>
      <c r="L34" s="295"/>
      <c r="M34" s="296"/>
      <c r="N34" s="306" t="s">
        <v>263</v>
      </c>
      <c r="O34" s="252"/>
      <c r="P34" s="252"/>
      <c r="Q34" s="253"/>
      <c r="R34" s="214" t="s">
        <v>311</v>
      </c>
      <c r="S34" s="215"/>
      <c r="T34" s="215"/>
      <c r="U34" s="216"/>
      <c r="V34" s="298"/>
      <c r="W34" s="298"/>
      <c r="X34" s="298"/>
    </row>
    <row r="35" spans="2:24" s="141" customFormat="1" ht="30" customHeight="1">
      <c r="B35" s="331" t="s">
        <v>150</v>
      </c>
      <c r="C35" s="332"/>
      <c r="D35" s="332"/>
      <c r="E35" s="332"/>
      <c r="F35" s="325" t="s">
        <v>309</v>
      </c>
      <c r="G35" s="326"/>
      <c r="H35" s="326"/>
      <c r="I35" s="327"/>
      <c r="J35" s="328" t="s">
        <v>205</v>
      </c>
      <c r="K35" s="329"/>
      <c r="L35" s="329"/>
      <c r="M35" s="330"/>
      <c r="N35" s="307" t="s">
        <v>264</v>
      </c>
      <c r="O35" s="308"/>
      <c r="P35" s="308"/>
      <c r="Q35" s="309"/>
      <c r="R35" s="217" t="s">
        <v>260</v>
      </c>
      <c r="S35" s="218"/>
      <c r="T35" s="218"/>
      <c r="U35" s="219"/>
      <c r="V35" s="290"/>
      <c r="W35" s="290"/>
      <c r="X35" s="290"/>
    </row>
    <row r="36" spans="2:24" s="141" customFormat="1" ht="30" customHeight="1">
      <c r="B36" s="303" t="s">
        <v>310</v>
      </c>
      <c r="C36" s="304"/>
      <c r="D36" s="304"/>
      <c r="E36" s="304"/>
      <c r="F36" s="299" t="s">
        <v>262</v>
      </c>
      <c r="G36" s="300"/>
      <c r="H36" s="300"/>
      <c r="I36" s="301"/>
      <c r="J36" s="246" t="s">
        <v>128</v>
      </c>
      <c r="K36" s="247"/>
      <c r="L36" s="247"/>
      <c r="M36" s="302"/>
      <c r="N36" s="241" t="s">
        <v>290</v>
      </c>
      <c r="O36" s="304"/>
      <c r="P36" s="304"/>
      <c r="Q36" s="316"/>
      <c r="R36" s="220" t="s">
        <v>216</v>
      </c>
      <c r="S36" s="221"/>
      <c r="T36" s="221"/>
      <c r="U36" s="222"/>
      <c r="V36" s="305"/>
      <c r="W36" s="305"/>
      <c r="X36" s="305"/>
    </row>
    <row r="37" spans="2:24" s="141" customFormat="1" ht="30" customHeight="1">
      <c r="B37" s="234" t="s">
        <v>288</v>
      </c>
      <c r="C37" s="235"/>
      <c r="D37" s="235"/>
      <c r="E37" s="209"/>
      <c r="F37" s="235" t="s">
        <v>288</v>
      </c>
      <c r="G37" s="235"/>
      <c r="H37" s="235"/>
      <c r="I37" s="235"/>
      <c r="J37" s="235" t="s">
        <v>288</v>
      </c>
      <c r="K37" s="235"/>
      <c r="L37" s="235"/>
      <c r="M37" s="235"/>
      <c r="N37" s="235" t="s">
        <v>288</v>
      </c>
      <c r="O37" s="235"/>
      <c r="P37" s="235"/>
      <c r="Q37" s="209"/>
      <c r="R37" s="209" t="s">
        <v>288</v>
      </c>
      <c r="S37" s="210"/>
      <c r="T37" s="210"/>
      <c r="U37" s="211"/>
    </row>
    <row r="38" spans="2:24" s="141" customFormat="1" ht="30" customHeight="1">
      <c r="B38" s="311" t="s">
        <v>250</v>
      </c>
      <c r="C38" s="312"/>
      <c r="D38" s="312"/>
      <c r="E38" s="312"/>
      <c r="F38" s="313" t="s">
        <v>255</v>
      </c>
      <c r="G38" s="312"/>
      <c r="H38" s="312"/>
      <c r="I38" s="312"/>
      <c r="J38" s="313" t="s">
        <v>256</v>
      </c>
      <c r="K38" s="312"/>
      <c r="L38" s="312"/>
      <c r="M38" s="358"/>
      <c r="N38" s="313" t="s">
        <v>306</v>
      </c>
      <c r="O38" s="312"/>
      <c r="P38" s="312"/>
      <c r="Q38" s="358"/>
      <c r="R38" s="313" t="s">
        <v>257</v>
      </c>
      <c r="S38" s="312"/>
      <c r="T38" s="312"/>
      <c r="U38" s="359"/>
    </row>
    <row r="39" spans="2:24" s="93" customFormat="1" ht="12.9" customHeight="1">
      <c r="B39" s="157" t="s">
        <v>44</v>
      </c>
      <c r="C39" s="150">
        <f>第四週明細!W12</f>
        <v>860.8</v>
      </c>
      <c r="D39" s="149" t="s">
        <v>9</v>
      </c>
      <c r="E39" s="159">
        <f>第四週明細!W8</f>
        <v>26</v>
      </c>
      <c r="F39" s="160" t="s">
        <v>110</v>
      </c>
      <c r="G39" s="164">
        <f>第四週明細!W20</f>
        <v>834</v>
      </c>
      <c r="H39" s="165" t="s">
        <v>9</v>
      </c>
      <c r="I39" s="166">
        <f>第四週明細!W16</f>
        <v>26</v>
      </c>
      <c r="J39" s="149" t="s">
        <v>138</v>
      </c>
      <c r="K39" s="167">
        <f>第四週明細!W28</f>
        <v>830.5</v>
      </c>
      <c r="L39" s="149" t="s">
        <v>9</v>
      </c>
      <c r="M39" s="158">
        <f>第四週明細!W24</f>
        <v>26.5</v>
      </c>
      <c r="N39" s="147" t="s">
        <v>44</v>
      </c>
      <c r="O39" s="146">
        <f>第四週明細!W36</f>
        <v>863.3</v>
      </c>
      <c r="P39" s="147" t="s">
        <v>9</v>
      </c>
      <c r="Q39" s="148">
        <f>第四週明細!W32</f>
        <v>28.5</v>
      </c>
      <c r="R39" s="149" t="s">
        <v>44</v>
      </c>
      <c r="S39" s="150">
        <f>第四週明細!W44</f>
        <v>828.6</v>
      </c>
      <c r="T39" s="149" t="s">
        <v>9</v>
      </c>
      <c r="U39" s="151">
        <f>第四週明細!W40</f>
        <v>27</v>
      </c>
    </row>
    <row r="40" spans="2:24" s="93" customFormat="1" ht="12.9" customHeight="1" thickBot="1">
      <c r="B40" s="152" t="s">
        <v>7</v>
      </c>
      <c r="C40" s="153">
        <f>第四週明細!W6</f>
        <v>126</v>
      </c>
      <c r="D40" s="154" t="s">
        <v>11</v>
      </c>
      <c r="E40" s="155">
        <f>第四週明細!W10</f>
        <v>30.700000000000003</v>
      </c>
      <c r="F40" s="162" t="s">
        <v>7</v>
      </c>
      <c r="G40" s="163">
        <f>第四週明細!W14</f>
        <v>120</v>
      </c>
      <c r="H40" s="168" t="s">
        <v>11</v>
      </c>
      <c r="I40" s="169">
        <f>第四週明細!W18</f>
        <v>30.000000000000004</v>
      </c>
      <c r="J40" s="170" t="s">
        <v>7</v>
      </c>
      <c r="K40" s="171">
        <f>第四週明細!W22</f>
        <v>117.5</v>
      </c>
      <c r="L40" s="172" t="s">
        <v>11</v>
      </c>
      <c r="M40" s="161">
        <f>第四週明細!W26</f>
        <v>30.499999999999996</v>
      </c>
      <c r="N40" s="154" t="s">
        <v>7</v>
      </c>
      <c r="O40" s="153">
        <f>第四週明細!W30</f>
        <v>118.5</v>
      </c>
      <c r="P40" s="154" t="s">
        <v>11</v>
      </c>
      <c r="Q40" s="153">
        <f>第四週明細!W34</f>
        <v>33.200000000000003</v>
      </c>
      <c r="R40" s="154" t="s">
        <v>7</v>
      </c>
      <c r="S40" s="153">
        <f>第四週明細!W38</f>
        <v>115.5</v>
      </c>
      <c r="T40" s="154" t="s">
        <v>11</v>
      </c>
      <c r="U40" s="156">
        <f>第四週明細!W42</f>
        <v>30.900000000000002</v>
      </c>
    </row>
  </sheetData>
  <mergeCells count="146">
    <mergeCell ref="N38:Q38"/>
    <mergeCell ref="R38:U38"/>
    <mergeCell ref="J38:M38"/>
    <mergeCell ref="R32:U32"/>
    <mergeCell ref="J32:M32"/>
    <mergeCell ref="N32:Q32"/>
    <mergeCell ref="B32:E32"/>
    <mergeCell ref="F32:I32"/>
    <mergeCell ref="B11:E11"/>
    <mergeCell ref="F11:I11"/>
    <mergeCell ref="J11:M11"/>
    <mergeCell ref="N11:Q11"/>
    <mergeCell ref="R11:U11"/>
    <mergeCell ref="B20:E20"/>
    <mergeCell ref="F20:I20"/>
    <mergeCell ref="J20:M20"/>
    <mergeCell ref="R20:U20"/>
    <mergeCell ref="N20:Q20"/>
    <mergeCell ref="B29:E29"/>
    <mergeCell ref="F29:I29"/>
    <mergeCell ref="J29:M29"/>
    <mergeCell ref="N29:Q29"/>
    <mergeCell ref="R29:U29"/>
    <mergeCell ref="F33:I33"/>
    <mergeCell ref="B5:E5"/>
    <mergeCell ref="F5:I5"/>
    <mergeCell ref="J5:M5"/>
    <mergeCell ref="N5:Q5"/>
    <mergeCell ref="R5:U5"/>
    <mergeCell ref="B14:E14"/>
    <mergeCell ref="F14:I14"/>
    <mergeCell ref="J14:M14"/>
    <mergeCell ref="N14:Q14"/>
    <mergeCell ref="R14:U14"/>
    <mergeCell ref="R6:U6"/>
    <mergeCell ref="J7:M7"/>
    <mergeCell ref="N7:Q7"/>
    <mergeCell ref="R7:U7"/>
    <mergeCell ref="R8:U8"/>
    <mergeCell ref="B9:E9"/>
    <mergeCell ref="F9:I9"/>
    <mergeCell ref="J9:M9"/>
    <mergeCell ref="N9:Q9"/>
    <mergeCell ref="R9:U9"/>
    <mergeCell ref="B10:E10"/>
    <mergeCell ref="F10:I10"/>
    <mergeCell ref="J10:M10"/>
    <mergeCell ref="N10:Q10"/>
    <mergeCell ref="B23:E23"/>
    <mergeCell ref="F23:I23"/>
    <mergeCell ref="B38:E38"/>
    <mergeCell ref="F38:I38"/>
    <mergeCell ref="B3:F3"/>
    <mergeCell ref="J3:M3"/>
    <mergeCell ref="N3:P3"/>
    <mergeCell ref="N36:Q36"/>
    <mergeCell ref="B8:E8"/>
    <mergeCell ref="F8:I8"/>
    <mergeCell ref="J8:M8"/>
    <mergeCell ref="N8:Q8"/>
    <mergeCell ref="F35:I35"/>
    <mergeCell ref="J35:M35"/>
    <mergeCell ref="B35:E35"/>
    <mergeCell ref="N33:Q33"/>
    <mergeCell ref="J33:M33"/>
    <mergeCell ref="B33:E33"/>
    <mergeCell ref="B6:E6"/>
    <mergeCell ref="F6:I6"/>
    <mergeCell ref="J6:M6"/>
    <mergeCell ref="N6:Q6"/>
    <mergeCell ref="B7:E7"/>
    <mergeCell ref="F7:I7"/>
    <mergeCell ref="V35:X35"/>
    <mergeCell ref="F34:I34"/>
    <mergeCell ref="J34:M34"/>
    <mergeCell ref="B34:E34"/>
    <mergeCell ref="V34:X34"/>
    <mergeCell ref="F37:I37"/>
    <mergeCell ref="J37:M37"/>
    <mergeCell ref="B37:E37"/>
    <mergeCell ref="F36:I36"/>
    <mergeCell ref="J36:M36"/>
    <mergeCell ref="B36:E36"/>
    <mergeCell ref="V36:X36"/>
    <mergeCell ref="N37:Q37"/>
    <mergeCell ref="N34:Q34"/>
    <mergeCell ref="N35:Q35"/>
    <mergeCell ref="R10:U10"/>
    <mergeCell ref="B15:E15"/>
    <mergeCell ref="F15:I15"/>
    <mergeCell ref="J15:M15"/>
    <mergeCell ref="N15:Q15"/>
    <mergeCell ref="R15:U15"/>
    <mergeCell ref="B16:E16"/>
    <mergeCell ref="F16:I16"/>
    <mergeCell ref="J16:M16"/>
    <mergeCell ref="R16:U16"/>
    <mergeCell ref="N16:Q16"/>
    <mergeCell ref="R19:U19"/>
    <mergeCell ref="B17:E17"/>
    <mergeCell ref="F17:I17"/>
    <mergeCell ref="J17:M17"/>
    <mergeCell ref="R17:U17"/>
    <mergeCell ref="B18:E18"/>
    <mergeCell ref="F18:I18"/>
    <mergeCell ref="J18:M18"/>
    <mergeCell ref="R18:U18"/>
    <mergeCell ref="N17:Q17"/>
    <mergeCell ref="N18:Q18"/>
    <mergeCell ref="N19:Q19"/>
    <mergeCell ref="B19:E19"/>
    <mergeCell ref="F19:I19"/>
    <mergeCell ref="J19:M19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J23:M23"/>
    <mergeCell ref="N23:Q23"/>
    <mergeCell ref="R23:U23"/>
    <mergeCell ref="R37:U37"/>
    <mergeCell ref="R33:U33"/>
    <mergeCell ref="R34:U34"/>
    <mergeCell ref="R35:U35"/>
    <mergeCell ref="R36:U36"/>
    <mergeCell ref="B27:E27"/>
    <mergeCell ref="F27:I27"/>
    <mergeCell ref="J27:M27"/>
    <mergeCell ref="N27:Q27"/>
    <mergeCell ref="R27:U27"/>
    <mergeCell ref="B28:E28"/>
    <mergeCell ref="F28:I28"/>
    <mergeCell ref="J28:M28"/>
    <mergeCell ref="N28:Q28"/>
    <mergeCell ref="R28:U28"/>
    <mergeCell ref="R25:U25"/>
    <mergeCell ref="B26:E26"/>
    <mergeCell ref="F26:I26"/>
    <mergeCell ref="J26:M26"/>
    <mergeCell ref="N26:Q26"/>
    <mergeCell ref="R26:U26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5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topLeftCell="B4" zoomScale="75" zoomScaleNormal="75" workbookViewId="0">
      <selection activeCell="M9" sqref="M9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372" t="s">
        <v>296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4"/>
      <c r="AB1" s="6"/>
    </row>
    <row r="2" spans="2:33" s="5" customFormat="1" ht="13.5" customHeight="1">
      <c r="B2" s="373"/>
      <c r="C2" s="374"/>
      <c r="D2" s="374"/>
      <c r="E2" s="374"/>
      <c r="F2" s="374"/>
      <c r="G2" s="37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42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40</v>
      </c>
      <c r="F4" s="20"/>
      <c r="G4" s="20" t="s">
        <v>3</v>
      </c>
      <c r="H4" s="21" t="s">
        <v>40</v>
      </c>
      <c r="I4" s="20"/>
      <c r="J4" s="20" t="s">
        <v>4</v>
      </c>
      <c r="K4" s="21" t="s">
        <v>40</v>
      </c>
      <c r="L4" s="22"/>
      <c r="M4" s="20" t="s">
        <v>4</v>
      </c>
      <c r="N4" s="21" t="s">
        <v>40</v>
      </c>
      <c r="O4" s="20"/>
      <c r="P4" s="20" t="s">
        <v>4</v>
      </c>
      <c r="Q4" s="21" t="s">
        <v>40</v>
      </c>
      <c r="R4" s="20"/>
      <c r="S4" s="23" t="s">
        <v>5</v>
      </c>
      <c r="T4" s="21" t="s">
        <v>40</v>
      </c>
      <c r="U4" s="20"/>
      <c r="V4" s="84" t="s">
        <v>47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11</v>
      </c>
      <c r="C5" s="368"/>
      <c r="D5" s="32" t="str">
        <f>'114.11月菜單'!B6</f>
        <v>香Q米飯</v>
      </c>
      <c r="E5" s="32" t="s">
        <v>15</v>
      </c>
      <c r="F5" s="1" t="s">
        <v>16</v>
      </c>
      <c r="G5" s="32" t="str">
        <f>'114.11月菜單'!B7</f>
        <v>五香豆乾丁(豆)</v>
      </c>
      <c r="H5" s="32" t="s">
        <v>96</v>
      </c>
      <c r="I5" s="1" t="s">
        <v>16</v>
      </c>
      <c r="J5" s="32" t="str">
        <f>'114.11月菜單'!B8</f>
        <v>海茸針菇</v>
      </c>
      <c r="K5" s="32" t="s">
        <v>17</v>
      </c>
      <c r="L5" s="1" t="s">
        <v>16</v>
      </c>
      <c r="M5" s="32" t="str">
        <f>'114.11月菜單'!B9</f>
        <v>三角豆腐(豆)</v>
      </c>
      <c r="N5" s="32" t="s">
        <v>142</v>
      </c>
      <c r="O5" s="1" t="s">
        <v>16</v>
      </c>
      <c r="P5" s="32" t="str">
        <f>'114.11月菜單'!B10</f>
        <v>季節蔬菜X2</v>
      </c>
      <c r="Q5" s="32" t="s">
        <v>18</v>
      </c>
      <c r="R5" s="1" t="s">
        <v>16</v>
      </c>
      <c r="S5" s="32" t="str">
        <f>'114.11月菜單'!B11</f>
        <v>日式昆布湯/綠豆湯</v>
      </c>
      <c r="T5" s="32" t="s">
        <v>17</v>
      </c>
      <c r="U5" s="1" t="s">
        <v>16</v>
      </c>
      <c r="V5" s="369"/>
      <c r="W5" s="33" t="s">
        <v>159</v>
      </c>
      <c r="X5" s="34" t="s">
        <v>19</v>
      </c>
      <c r="Y5" s="35">
        <v>6.5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368"/>
      <c r="D6" s="2" t="s">
        <v>62</v>
      </c>
      <c r="E6" s="2"/>
      <c r="F6" s="2">
        <v>120</v>
      </c>
      <c r="G6" s="2" t="s">
        <v>124</v>
      </c>
      <c r="H6" s="2" t="s">
        <v>117</v>
      </c>
      <c r="I6" s="2">
        <v>80</v>
      </c>
      <c r="J6" s="2" t="s">
        <v>108</v>
      </c>
      <c r="K6" s="2"/>
      <c r="L6" s="2">
        <v>50</v>
      </c>
      <c r="M6" s="2" t="s">
        <v>225</v>
      </c>
      <c r="N6" s="2" t="s">
        <v>92</v>
      </c>
      <c r="O6" s="2" t="s">
        <v>318</v>
      </c>
      <c r="P6" s="2" t="s">
        <v>65</v>
      </c>
      <c r="Q6" s="2"/>
      <c r="R6" s="2">
        <v>120</v>
      </c>
      <c r="S6" s="2" t="s">
        <v>79</v>
      </c>
      <c r="T6" s="2"/>
      <c r="U6" s="2">
        <v>1</v>
      </c>
      <c r="V6" s="370"/>
      <c r="W6" s="89">
        <f>Y5*15+Y6*0+Y7*5+Y8*0+Y9*15+Y10*12+15</f>
        <v>121.5</v>
      </c>
      <c r="X6" s="38" t="s">
        <v>24</v>
      </c>
      <c r="Y6" s="39">
        <v>2.4</v>
      </c>
      <c r="Z6" s="15"/>
      <c r="AA6" s="17" t="s">
        <v>25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89"/>
    </row>
    <row r="7" spans="2:33" ht="27.9" customHeight="1">
      <c r="B7" s="37">
        <v>3</v>
      </c>
      <c r="C7" s="368"/>
      <c r="D7" s="2"/>
      <c r="E7" s="2"/>
      <c r="F7" s="2"/>
      <c r="G7" s="2" t="s">
        <v>146</v>
      </c>
      <c r="H7" s="2"/>
      <c r="I7" s="2">
        <v>1</v>
      </c>
      <c r="J7" s="2" t="s">
        <v>164</v>
      </c>
      <c r="K7" s="2"/>
      <c r="L7" s="2">
        <v>10</v>
      </c>
      <c r="M7" s="2"/>
      <c r="N7" s="2"/>
      <c r="O7" s="2"/>
      <c r="P7" s="2"/>
      <c r="Q7" s="2"/>
      <c r="R7" s="2"/>
      <c r="S7" s="2" t="s">
        <v>144</v>
      </c>
      <c r="T7" s="2"/>
      <c r="U7" s="2">
        <v>5</v>
      </c>
      <c r="V7" s="370"/>
      <c r="W7" s="40" t="s">
        <v>45</v>
      </c>
      <c r="X7" s="41" t="s">
        <v>26</v>
      </c>
      <c r="Y7" s="39">
        <v>1.8</v>
      </c>
      <c r="AA7" s="42" t="s">
        <v>27</v>
      </c>
      <c r="AB7" s="17">
        <v>2</v>
      </c>
      <c r="AC7" s="43">
        <f>AB7*7</f>
        <v>14</v>
      </c>
      <c r="AD7" s="17">
        <f>AB7*5</f>
        <v>10</v>
      </c>
      <c r="AE7" s="17" t="s">
        <v>28</v>
      </c>
      <c r="AF7" s="44">
        <f>AC7*4+AD7*9</f>
        <v>146</v>
      </c>
      <c r="AG7" s="76"/>
    </row>
    <row r="8" spans="2:33" ht="27.9" customHeight="1">
      <c r="B8" s="37" t="s">
        <v>57</v>
      </c>
      <c r="C8" s="368"/>
      <c r="D8" s="2"/>
      <c r="E8" s="2"/>
      <c r="F8" s="2"/>
      <c r="G8" s="2"/>
      <c r="H8" s="45"/>
      <c r="I8" s="2"/>
      <c r="J8" s="2"/>
      <c r="K8" s="45"/>
      <c r="L8" s="2"/>
      <c r="M8" s="2"/>
      <c r="N8" s="85"/>
      <c r="O8" s="2"/>
      <c r="P8" s="2"/>
      <c r="Q8" s="45"/>
      <c r="R8" s="2"/>
      <c r="S8" s="2" t="s">
        <v>123</v>
      </c>
      <c r="T8" s="2"/>
      <c r="U8" s="2">
        <v>1</v>
      </c>
      <c r="V8" s="370"/>
      <c r="W8" s="87">
        <f>Y5*0+Y6*5+Y7*0+Y8*5+Y9*0+Y10*4</f>
        <v>24.5</v>
      </c>
      <c r="X8" s="41" t="s">
        <v>29</v>
      </c>
      <c r="Y8" s="39">
        <v>2.5</v>
      </c>
      <c r="Z8" s="15"/>
      <c r="AA8" s="16" t="s">
        <v>30</v>
      </c>
      <c r="AB8" s="17">
        <v>1.5</v>
      </c>
      <c r="AC8" s="17">
        <f>AB8*1</f>
        <v>1.5</v>
      </c>
      <c r="AD8" s="17" t="s">
        <v>28</v>
      </c>
      <c r="AE8" s="17">
        <f>AB8*5</f>
        <v>7.5</v>
      </c>
      <c r="AF8" s="17">
        <f>AC8*4+AE8*4</f>
        <v>36</v>
      </c>
      <c r="AG8" s="89"/>
    </row>
    <row r="9" spans="2:33" ht="27.9" customHeight="1">
      <c r="B9" s="367" t="s">
        <v>36</v>
      </c>
      <c r="C9" s="368"/>
      <c r="D9" s="2"/>
      <c r="E9" s="2"/>
      <c r="F9" s="2"/>
      <c r="G9" s="2"/>
      <c r="H9" s="45"/>
      <c r="I9" s="2"/>
      <c r="J9" s="2"/>
      <c r="K9" s="45"/>
      <c r="L9" s="2"/>
      <c r="M9" s="2"/>
      <c r="N9" s="2"/>
      <c r="O9" s="2"/>
      <c r="P9" s="2"/>
      <c r="Q9" s="45"/>
      <c r="R9" s="2"/>
      <c r="S9" s="2" t="s">
        <v>301</v>
      </c>
      <c r="T9" s="143"/>
      <c r="U9" s="2">
        <v>10</v>
      </c>
      <c r="V9" s="370"/>
      <c r="W9" s="40" t="s">
        <v>46</v>
      </c>
      <c r="X9" s="41" t="s">
        <v>32</v>
      </c>
      <c r="Y9" s="39">
        <v>0</v>
      </c>
      <c r="AA9" s="16" t="s">
        <v>33</v>
      </c>
      <c r="AB9" s="17">
        <v>2.5</v>
      </c>
      <c r="AC9" s="17"/>
      <c r="AD9" s="17">
        <f>AB9*5</f>
        <v>12.5</v>
      </c>
      <c r="AE9" s="17" t="s">
        <v>28</v>
      </c>
      <c r="AF9" s="17">
        <f>AD9*9</f>
        <v>112.5</v>
      </c>
      <c r="AG9" s="76"/>
    </row>
    <row r="10" spans="2:33" ht="27.9" customHeight="1">
      <c r="B10" s="367"/>
      <c r="C10" s="368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 t="s">
        <v>302</v>
      </c>
      <c r="T10" s="45"/>
      <c r="U10" s="2">
        <v>10</v>
      </c>
      <c r="V10" s="370"/>
      <c r="W10" s="87">
        <f>Y5*2+Y6*7+Y7*1+Y8*0+Y9*0+Y10*8</f>
        <v>31.6</v>
      </c>
      <c r="X10" s="80" t="s">
        <v>41</v>
      </c>
      <c r="Y10" s="46">
        <v>0</v>
      </c>
      <c r="Z10" s="15"/>
      <c r="AA10" s="16" t="s">
        <v>34</v>
      </c>
      <c r="AE10" s="16">
        <f>AB10*15</f>
        <v>0</v>
      </c>
      <c r="AG10" s="89"/>
    </row>
    <row r="11" spans="2:33" ht="27.9" customHeight="1">
      <c r="B11" s="47" t="s">
        <v>35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70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71"/>
      <c r="W12" s="88">
        <f>W6*4+W10*4+W8*9</f>
        <v>832.9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>
      <c r="B13" s="31">
        <v>11</v>
      </c>
      <c r="C13" s="368"/>
      <c r="D13" s="32" t="str">
        <f>'114.11月菜單'!F6</f>
        <v>五穀飯</v>
      </c>
      <c r="E13" s="32" t="s">
        <v>15</v>
      </c>
      <c r="F13" s="32"/>
      <c r="G13" s="32" t="str">
        <f>'114.11月菜單'!F7</f>
        <v>四角豆腐(加)</v>
      </c>
      <c r="H13" s="32" t="s">
        <v>80</v>
      </c>
      <c r="I13" s="32"/>
      <c r="J13" s="32" t="str">
        <f>'114.11月菜單'!F8</f>
        <v>塔香杏鮑菇</v>
      </c>
      <c r="K13" s="32" t="s">
        <v>17</v>
      </c>
      <c r="L13" s="32"/>
      <c r="M13" s="32" t="str">
        <f>'114.11月菜單'!F9</f>
        <v>素炒毛豆莢(豆)</v>
      </c>
      <c r="N13" s="32" t="s">
        <v>102</v>
      </c>
      <c r="O13" s="32"/>
      <c r="P13" s="32" t="str">
        <f>'114.11月菜單'!F10</f>
        <v>季節蔬菜X2</v>
      </c>
      <c r="Q13" s="32" t="s">
        <v>18</v>
      </c>
      <c r="R13" s="32"/>
      <c r="S13" s="32" t="str">
        <f>'114.11月菜單'!F11</f>
        <v>金針菇湯</v>
      </c>
      <c r="T13" s="32" t="s">
        <v>17</v>
      </c>
      <c r="U13" s="32"/>
      <c r="V13" s="369"/>
      <c r="W13" s="33" t="s">
        <v>159</v>
      </c>
      <c r="X13" s="34" t="s">
        <v>19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368"/>
      <c r="D14" s="2" t="s">
        <v>64</v>
      </c>
      <c r="E14" s="2"/>
      <c r="F14" s="2">
        <v>80</v>
      </c>
      <c r="G14" s="2" t="s">
        <v>166</v>
      </c>
      <c r="H14" s="2" t="s">
        <v>121</v>
      </c>
      <c r="I14" s="2">
        <v>60</v>
      </c>
      <c r="J14" s="2" t="s">
        <v>81</v>
      </c>
      <c r="K14" s="2"/>
      <c r="L14" s="2">
        <v>70</v>
      </c>
      <c r="M14" s="2" t="s">
        <v>269</v>
      </c>
      <c r="N14" s="2" t="s">
        <v>92</v>
      </c>
      <c r="O14" s="2">
        <v>35</v>
      </c>
      <c r="P14" s="2" t="s">
        <v>65</v>
      </c>
      <c r="Q14" s="2"/>
      <c r="R14" s="2">
        <v>120</v>
      </c>
      <c r="S14" s="2" t="s">
        <v>207</v>
      </c>
      <c r="T14" s="2"/>
      <c r="U14" s="2">
        <v>20</v>
      </c>
      <c r="V14" s="370"/>
      <c r="W14" s="89">
        <f>Y13*15+Y14*0+Y15*5+Y16*0+Y17*15+Y18*12+15</f>
        <v>116</v>
      </c>
      <c r="X14" s="38" t="s">
        <v>24</v>
      </c>
      <c r="Y14" s="39">
        <v>2.4</v>
      </c>
      <c r="Z14" s="15"/>
      <c r="AA14" s="17" t="s">
        <v>25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89"/>
    </row>
    <row r="15" spans="2:33" ht="27.9" customHeight="1">
      <c r="B15" s="37">
        <v>4</v>
      </c>
      <c r="C15" s="368"/>
      <c r="D15" s="2" t="s">
        <v>267</v>
      </c>
      <c r="E15" s="2"/>
      <c r="F15" s="2">
        <v>40</v>
      </c>
      <c r="G15" s="2"/>
      <c r="H15" s="2"/>
      <c r="I15" s="2"/>
      <c r="J15" s="2" t="s">
        <v>167</v>
      </c>
      <c r="K15" s="2"/>
      <c r="L15" s="2">
        <v>1</v>
      </c>
      <c r="M15" s="2"/>
      <c r="N15" s="2"/>
      <c r="O15" s="2"/>
      <c r="P15" s="2"/>
      <c r="Q15" s="2"/>
      <c r="R15" s="2"/>
      <c r="S15" s="2" t="s">
        <v>268</v>
      </c>
      <c r="T15" s="2"/>
      <c r="U15" s="2">
        <v>10</v>
      </c>
      <c r="V15" s="370"/>
      <c r="W15" s="40" t="s">
        <v>45</v>
      </c>
      <c r="X15" s="41" t="s">
        <v>26</v>
      </c>
      <c r="Y15" s="39">
        <v>2.2000000000000002</v>
      </c>
      <c r="AA15" s="42" t="s">
        <v>27</v>
      </c>
      <c r="AB15" s="17">
        <v>2</v>
      </c>
      <c r="AC15" s="43">
        <f>AB15*7</f>
        <v>14</v>
      </c>
      <c r="AD15" s="17">
        <f>AB15*5</f>
        <v>10</v>
      </c>
      <c r="AE15" s="17" t="s">
        <v>28</v>
      </c>
      <c r="AF15" s="44">
        <f>AC15*4+AD15*9</f>
        <v>146</v>
      </c>
      <c r="AG15" s="76"/>
    </row>
    <row r="16" spans="2:33" ht="27.9" customHeight="1">
      <c r="B16" s="37" t="s">
        <v>10</v>
      </c>
      <c r="C16" s="368"/>
      <c r="D16" s="45"/>
      <c r="E16" s="45"/>
      <c r="F16" s="2"/>
      <c r="G16" s="2"/>
      <c r="H16" s="2"/>
      <c r="I16" s="2"/>
      <c r="J16" s="2" t="s">
        <v>168</v>
      </c>
      <c r="K16" s="85"/>
      <c r="L16" s="2">
        <v>1</v>
      </c>
      <c r="M16" s="2"/>
      <c r="N16" s="2"/>
      <c r="O16" s="2"/>
      <c r="P16" s="2"/>
      <c r="Q16" s="45"/>
      <c r="R16" s="2"/>
      <c r="S16" s="2" t="s">
        <v>208</v>
      </c>
      <c r="T16" s="45"/>
      <c r="U16" s="2">
        <v>1</v>
      </c>
      <c r="V16" s="370"/>
      <c r="W16" s="87">
        <f>Y13*0+Y14*5+Y15*0+Y16*5+Y17*0+Y18*4</f>
        <v>27</v>
      </c>
      <c r="X16" s="41" t="s">
        <v>29</v>
      </c>
      <c r="Y16" s="39">
        <v>3</v>
      </c>
      <c r="Z16" s="15"/>
      <c r="AA16" s="16" t="s">
        <v>30</v>
      </c>
      <c r="AB16" s="17">
        <v>1.7</v>
      </c>
      <c r="AC16" s="17">
        <f>AB16*1</f>
        <v>1.7</v>
      </c>
      <c r="AD16" s="17" t="s">
        <v>28</v>
      </c>
      <c r="AE16" s="17">
        <f>AB16*5</f>
        <v>8.5</v>
      </c>
      <c r="AF16" s="17">
        <f>AC16*4+AE16*4</f>
        <v>40.799999999999997</v>
      </c>
      <c r="AG16" s="89"/>
    </row>
    <row r="17" spans="2:33" ht="27.9" customHeight="1">
      <c r="B17" s="367" t="s">
        <v>37</v>
      </c>
      <c r="C17" s="368"/>
      <c r="D17" s="45"/>
      <c r="E17" s="4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45"/>
      <c r="R17" s="2"/>
      <c r="S17" s="2" t="s">
        <v>209</v>
      </c>
      <c r="T17" s="45"/>
      <c r="U17" s="2">
        <v>1</v>
      </c>
      <c r="V17" s="370"/>
      <c r="W17" s="40" t="s">
        <v>46</v>
      </c>
      <c r="X17" s="41" t="s">
        <v>32</v>
      </c>
      <c r="Y17" s="39">
        <v>0</v>
      </c>
      <c r="AA17" s="16" t="s">
        <v>33</v>
      </c>
      <c r="AB17" s="17">
        <v>2.5</v>
      </c>
      <c r="AC17" s="17"/>
      <c r="AD17" s="17">
        <f>AB17*5</f>
        <v>12.5</v>
      </c>
      <c r="AE17" s="17" t="s">
        <v>28</v>
      </c>
      <c r="AF17" s="17">
        <f>AD17*9</f>
        <v>112.5</v>
      </c>
      <c r="AG17" s="76"/>
    </row>
    <row r="18" spans="2:33" ht="27.9" customHeight="1">
      <c r="B18" s="367"/>
      <c r="C18" s="368"/>
      <c r="D18" s="45"/>
      <c r="E18" s="45"/>
      <c r="F18" s="2"/>
      <c r="G18" s="2"/>
      <c r="H18" s="45"/>
      <c r="I18" s="2"/>
      <c r="J18" s="2"/>
      <c r="K18" s="85"/>
      <c r="L18" s="2"/>
      <c r="M18" s="2"/>
      <c r="N18" s="45"/>
      <c r="O18" s="2"/>
      <c r="P18" s="2"/>
      <c r="Q18" s="45"/>
      <c r="R18" s="2"/>
      <c r="S18" s="2"/>
      <c r="T18" s="45"/>
      <c r="U18" s="2"/>
      <c r="V18" s="370"/>
      <c r="W18" s="87">
        <f>Y13*2+Y14*7+Y15*1+Y16*0+Y17*0+Y18*8</f>
        <v>31</v>
      </c>
      <c r="X18" s="80" t="s">
        <v>41</v>
      </c>
      <c r="Y18" s="46">
        <v>0</v>
      </c>
      <c r="Z18" s="15"/>
      <c r="AA18" s="16" t="s">
        <v>34</v>
      </c>
      <c r="AB18" s="17">
        <v>1</v>
      </c>
      <c r="AE18" s="16">
        <f>AB18*15</f>
        <v>15</v>
      </c>
      <c r="AG18" s="89"/>
    </row>
    <row r="19" spans="2:33" ht="27.9" customHeight="1">
      <c r="B19" s="47" t="s">
        <v>35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95"/>
      <c r="T19" s="96"/>
      <c r="U19" s="95"/>
      <c r="V19" s="370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71"/>
      <c r="W20" s="88">
        <f>W14*4+W18*4+W16*9</f>
        <v>831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>
      <c r="B21" s="31">
        <v>11</v>
      </c>
      <c r="C21" s="368"/>
      <c r="D21" s="32" t="str">
        <f>'114.11月菜單'!J6</f>
        <v>香Q米飯</v>
      </c>
      <c r="E21" s="32" t="s">
        <v>15</v>
      </c>
      <c r="F21" s="32"/>
      <c r="G21" s="32" t="str">
        <f>'114.11月菜單'!J7</f>
        <v>香滷豆乾(豆)</v>
      </c>
      <c r="H21" s="32" t="s">
        <v>103</v>
      </c>
      <c r="I21" s="32"/>
      <c r="J21" s="32" t="str">
        <f>'114.11月菜單'!J8</f>
        <v>滷蛋X1</v>
      </c>
      <c r="K21" s="32" t="s">
        <v>17</v>
      </c>
      <c r="L21" s="32"/>
      <c r="M21" s="32" t="str">
        <f>'114.11月菜單'!J9</f>
        <v>香酥綠花菜(炸)</v>
      </c>
      <c r="N21" s="32" t="s">
        <v>120</v>
      </c>
      <c r="O21" s="32"/>
      <c r="P21" s="32" t="str">
        <f>'114.11月菜單'!J10</f>
        <v>季節蔬菜X2</v>
      </c>
      <c r="Q21" s="32" t="s">
        <v>18</v>
      </c>
      <c r="R21" s="32"/>
      <c r="S21" s="32" t="str">
        <f>'114.11月菜單'!J11</f>
        <v>菜頭香菇湯</v>
      </c>
      <c r="T21" s="32" t="s">
        <v>17</v>
      </c>
      <c r="U21" s="32"/>
      <c r="V21" s="369"/>
      <c r="W21" s="33" t="s">
        <v>159</v>
      </c>
      <c r="X21" s="34" t="s">
        <v>19</v>
      </c>
      <c r="Y21" s="35">
        <v>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368"/>
      <c r="D22" s="2" t="s">
        <v>87</v>
      </c>
      <c r="E22" s="2"/>
      <c r="F22" s="2">
        <v>120</v>
      </c>
      <c r="G22" s="2" t="s">
        <v>170</v>
      </c>
      <c r="H22" s="2" t="s">
        <v>92</v>
      </c>
      <c r="I22" s="2">
        <v>80</v>
      </c>
      <c r="J22" s="198" t="s">
        <v>293</v>
      </c>
      <c r="K22" s="198"/>
      <c r="L22" s="198">
        <v>55</v>
      </c>
      <c r="M22" s="2" t="s">
        <v>218</v>
      </c>
      <c r="N22" s="2"/>
      <c r="O22" s="2">
        <v>40</v>
      </c>
      <c r="P22" s="2" t="s">
        <v>65</v>
      </c>
      <c r="Q22" s="2"/>
      <c r="R22" s="2">
        <v>120</v>
      </c>
      <c r="S22" s="2" t="s">
        <v>270</v>
      </c>
      <c r="T22" s="2"/>
      <c r="U22" s="2">
        <v>20</v>
      </c>
      <c r="V22" s="370"/>
      <c r="W22" s="89">
        <f>Y21*15+Y22*0+Y23*5+Y24*0+Y25*15+Y26*12+15</f>
        <v>115</v>
      </c>
      <c r="X22" s="38" t="s">
        <v>24</v>
      </c>
      <c r="Y22" s="39">
        <v>2.5</v>
      </c>
      <c r="Z22" s="55"/>
      <c r="AA22" s="56" t="s">
        <v>25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89"/>
    </row>
    <row r="23" spans="2:33" s="57" customFormat="1" ht="27.9" customHeight="1">
      <c r="B23" s="37">
        <v>5</v>
      </c>
      <c r="C23" s="368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 t="s">
        <v>271</v>
      </c>
      <c r="T23" s="2"/>
      <c r="U23" s="2">
        <v>1</v>
      </c>
      <c r="V23" s="370"/>
      <c r="W23" s="40" t="s">
        <v>45</v>
      </c>
      <c r="X23" s="41" t="s">
        <v>26</v>
      </c>
      <c r="Y23" s="39">
        <v>2</v>
      </c>
      <c r="AA23" s="58" t="s">
        <v>27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28</v>
      </c>
      <c r="AF23" s="60">
        <f>AC23*4+AD23*9</f>
        <v>153.30000000000001</v>
      </c>
      <c r="AG23" s="76"/>
    </row>
    <row r="24" spans="2:33" s="57" customFormat="1" ht="27.9" customHeight="1">
      <c r="B24" s="37" t="s">
        <v>10</v>
      </c>
      <c r="C24" s="368"/>
      <c r="D24" s="2"/>
      <c r="E24" s="2"/>
      <c r="F24" s="2"/>
      <c r="G24" s="2"/>
      <c r="H24" s="45"/>
      <c r="I24" s="2"/>
      <c r="J24" s="2"/>
      <c r="K24" s="2"/>
      <c r="L24" s="2"/>
      <c r="M24" s="2"/>
      <c r="N24" s="85"/>
      <c r="O24" s="2"/>
      <c r="P24" s="2"/>
      <c r="Q24" s="45"/>
      <c r="R24" s="2"/>
      <c r="S24" s="193" t="s">
        <v>210</v>
      </c>
      <c r="T24" s="194"/>
      <c r="U24" s="2">
        <v>10</v>
      </c>
      <c r="V24" s="370"/>
      <c r="W24" s="87">
        <f>Y21*0+Y22*5+Y23*0+Y24*5+Y25*0+Y26*4</f>
        <v>27.5</v>
      </c>
      <c r="X24" s="41" t="s">
        <v>29</v>
      </c>
      <c r="Y24" s="39">
        <v>3</v>
      </c>
      <c r="Z24" s="55"/>
      <c r="AA24" s="61" t="s">
        <v>30</v>
      </c>
      <c r="AB24" s="56">
        <v>1.6</v>
      </c>
      <c r="AC24" s="56">
        <f>AB24*1</f>
        <v>1.6</v>
      </c>
      <c r="AD24" s="56" t="s">
        <v>28</v>
      </c>
      <c r="AE24" s="56">
        <f>AB24*5</f>
        <v>8</v>
      </c>
      <c r="AF24" s="56">
        <f>AC24*4+AE24*4</f>
        <v>38.4</v>
      </c>
      <c r="AG24" s="89"/>
    </row>
    <row r="25" spans="2:33" s="57" customFormat="1" ht="27.9" customHeight="1">
      <c r="B25" s="367" t="s">
        <v>38</v>
      </c>
      <c r="C25" s="368"/>
      <c r="D25" s="2"/>
      <c r="E25" s="2"/>
      <c r="F25" s="2"/>
      <c r="G25" s="2"/>
      <c r="H25" s="45"/>
      <c r="I25" s="2"/>
      <c r="J25" s="2"/>
      <c r="K25" s="2"/>
      <c r="L25" s="2"/>
      <c r="M25" s="2"/>
      <c r="N25" s="45"/>
      <c r="O25" s="2"/>
      <c r="P25" s="2"/>
      <c r="Q25" s="45"/>
      <c r="R25" s="2"/>
      <c r="S25" s="2"/>
      <c r="T25" s="45"/>
      <c r="U25" s="2"/>
      <c r="V25" s="370"/>
      <c r="W25" s="40" t="s">
        <v>46</v>
      </c>
      <c r="X25" s="41" t="s">
        <v>32</v>
      </c>
      <c r="Y25" s="39">
        <v>0</v>
      </c>
      <c r="AA25" s="61" t="s">
        <v>33</v>
      </c>
      <c r="AB25" s="56">
        <v>2.5</v>
      </c>
      <c r="AC25" s="56"/>
      <c r="AD25" s="56">
        <f>AB25*5</f>
        <v>12.5</v>
      </c>
      <c r="AE25" s="56" t="s">
        <v>28</v>
      </c>
      <c r="AF25" s="56">
        <f>AD25*9</f>
        <v>112.5</v>
      </c>
      <c r="AG25" s="76"/>
    </row>
    <row r="26" spans="2:33" s="57" customFormat="1" ht="27.9" customHeight="1">
      <c r="B26" s="367"/>
      <c r="C26" s="368"/>
      <c r="D26" s="2"/>
      <c r="E26" s="2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370"/>
      <c r="W26" s="87">
        <f>Y21*2+Y22*7+Y23*1+Y24*0+Y25*0+Y26*8</f>
        <v>31.5</v>
      </c>
      <c r="X26" s="80" t="s">
        <v>41</v>
      </c>
      <c r="Y26" s="46">
        <v>0</v>
      </c>
      <c r="Z26" s="55"/>
      <c r="AA26" s="61" t="s">
        <v>34</v>
      </c>
      <c r="AB26" s="56"/>
      <c r="AC26" s="61"/>
      <c r="AD26" s="61"/>
      <c r="AE26" s="61">
        <f>AB26*15</f>
        <v>0</v>
      </c>
      <c r="AF26" s="61"/>
      <c r="AG26" s="89"/>
    </row>
    <row r="27" spans="2:33" s="57" customFormat="1" ht="27.9" customHeight="1">
      <c r="B27" s="63" t="s">
        <v>35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70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>
      <c r="B28" s="65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71"/>
      <c r="W28" s="88">
        <f>W22*4+W26*4+W24*9</f>
        <v>833.5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1"/>
    </row>
    <row r="29" spans="2:33" s="36" customFormat="1" ht="27.9" customHeight="1">
      <c r="B29" s="31">
        <v>11</v>
      </c>
      <c r="C29" s="368"/>
      <c r="D29" s="32" t="str">
        <f>'114.11月菜單'!N6</f>
        <v>地瓜飯</v>
      </c>
      <c r="E29" s="32" t="s">
        <v>49</v>
      </c>
      <c r="F29" s="32"/>
      <c r="G29" s="32" t="str">
        <f>'114.11月菜單'!N7</f>
        <v>糖醋豆包</v>
      </c>
      <c r="H29" s="32" t="s">
        <v>17</v>
      </c>
      <c r="I29" s="32"/>
      <c r="J29" s="32" t="str">
        <f>'114.11月菜單'!N8</f>
        <v>沙茶豆干片(豆)</v>
      </c>
      <c r="K29" s="92" t="s">
        <v>17</v>
      </c>
      <c r="L29" s="32"/>
      <c r="M29" s="32" t="str">
        <f>'114.11月菜單'!N9</f>
        <v>炒三菇</v>
      </c>
      <c r="N29" s="32" t="s">
        <v>17</v>
      </c>
      <c r="O29" s="32"/>
      <c r="P29" s="32" t="str">
        <f>'114.11月菜單'!N10</f>
        <v>季節蔬菜X2</v>
      </c>
      <c r="Q29" s="32" t="s">
        <v>51</v>
      </c>
      <c r="R29" s="32"/>
      <c r="S29" s="32" t="str">
        <f>'114.11月菜單'!N11</f>
        <v>豆腐湯(豆)/水果</v>
      </c>
      <c r="T29" s="32" t="s">
        <v>50</v>
      </c>
      <c r="U29" s="32"/>
      <c r="V29" s="369" t="s">
        <v>34</v>
      </c>
      <c r="W29" s="33" t="s">
        <v>159</v>
      </c>
      <c r="X29" s="34" t="s">
        <v>19</v>
      </c>
      <c r="Y29" s="35">
        <v>6.4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368"/>
      <c r="D30" s="2" t="s">
        <v>62</v>
      </c>
      <c r="E30" s="2"/>
      <c r="F30" s="2">
        <v>110</v>
      </c>
      <c r="G30" s="2" t="s">
        <v>196</v>
      </c>
      <c r="H30" s="2" t="s">
        <v>117</v>
      </c>
      <c r="I30" s="2">
        <v>50</v>
      </c>
      <c r="J30" s="2" t="s">
        <v>197</v>
      </c>
      <c r="K30" s="2" t="s">
        <v>198</v>
      </c>
      <c r="L30" s="2">
        <v>45</v>
      </c>
      <c r="M30" s="2" t="s">
        <v>69</v>
      </c>
      <c r="N30" s="2"/>
      <c r="O30" s="2">
        <v>40</v>
      </c>
      <c r="P30" s="2" t="s">
        <v>65</v>
      </c>
      <c r="Q30" s="2"/>
      <c r="R30" s="2">
        <v>120</v>
      </c>
      <c r="S30" s="2" t="s">
        <v>79</v>
      </c>
      <c r="T30" s="2"/>
      <c r="U30" s="2">
        <v>1</v>
      </c>
      <c r="V30" s="370"/>
      <c r="W30" s="89">
        <f>Y29*15+Y30*0+Y31*5+Y32*0+Y33*15+Y34*12</f>
        <v>121</v>
      </c>
      <c r="X30" s="38" t="s">
        <v>24</v>
      </c>
      <c r="Y30" s="39">
        <v>2.6</v>
      </c>
      <c r="Z30" s="15"/>
      <c r="AA30" s="17" t="s">
        <v>25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89"/>
    </row>
    <row r="31" spans="2:33" ht="27.9" customHeight="1">
      <c r="B31" s="37">
        <v>6</v>
      </c>
      <c r="C31" s="368"/>
      <c r="D31" s="2" t="s">
        <v>68</v>
      </c>
      <c r="E31" s="2"/>
      <c r="F31" s="2">
        <v>50</v>
      </c>
      <c r="G31" s="2"/>
      <c r="H31" s="2"/>
      <c r="I31" s="2"/>
      <c r="J31" s="2"/>
      <c r="K31" s="2"/>
      <c r="L31" s="2"/>
      <c r="M31" s="2" t="s">
        <v>272</v>
      </c>
      <c r="N31" s="2"/>
      <c r="O31" s="2">
        <v>5</v>
      </c>
      <c r="P31" s="2"/>
      <c r="Q31" s="2"/>
      <c r="R31" s="2"/>
      <c r="S31" s="2" t="s">
        <v>136</v>
      </c>
      <c r="T31" s="2" t="s">
        <v>92</v>
      </c>
      <c r="U31" s="2">
        <v>30</v>
      </c>
      <c r="V31" s="370"/>
      <c r="W31" s="40" t="s">
        <v>45</v>
      </c>
      <c r="X31" s="41" t="s">
        <v>26</v>
      </c>
      <c r="Y31" s="39">
        <v>2</v>
      </c>
      <c r="AA31" s="42" t="s">
        <v>27</v>
      </c>
      <c r="AB31" s="17">
        <v>2</v>
      </c>
      <c r="AC31" s="43">
        <f>AB31*7</f>
        <v>14</v>
      </c>
      <c r="AD31" s="17">
        <f>AB31*5</f>
        <v>10</v>
      </c>
      <c r="AE31" s="17" t="s">
        <v>28</v>
      </c>
      <c r="AF31" s="44">
        <f>AC31*4+AD31*9</f>
        <v>146</v>
      </c>
      <c r="AG31" s="76"/>
    </row>
    <row r="32" spans="2:33" ht="27.9" customHeight="1">
      <c r="B32" s="37" t="s">
        <v>10</v>
      </c>
      <c r="C32" s="368"/>
      <c r="D32" s="45"/>
      <c r="E32" s="45"/>
      <c r="F32" s="2"/>
      <c r="G32" s="2"/>
      <c r="H32" s="45"/>
      <c r="I32" s="2"/>
      <c r="J32" s="2"/>
      <c r="K32" s="2"/>
      <c r="L32" s="2"/>
      <c r="M32" s="2" t="s">
        <v>217</v>
      </c>
      <c r="N32" s="85"/>
      <c r="O32" s="2">
        <v>5</v>
      </c>
      <c r="P32" s="2"/>
      <c r="Q32" s="45"/>
      <c r="R32" s="2"/>
      <c r="S32" s="2" t="s">
        <v>123</v>
      </c>
      <c r="T32" s="143"/>
      <c r="U32" s="2">
        <v>1</v>
      </c>
      <c r="V32" s="370"/>
      <c r="W32" s="87">
        <f>Y29*0+Y30*5+Y31*0+Y32*5+Y33*0+Y34*4</f>
        <v>28</v>
      </c>
      <c r="X32" s="41" t="s">
        <v>29</v>
      </c>
      <c r="Y32" s="39">
        <v>3</v>
      </c>
      <c r="Z32" s="15"/>
      <c r="AA32" s="16" t="s">
        <v>30</v>
      </c>
      <c r="AB32" s="17">
        <v>1.8</v>
      </c>
      <c r="AC32" s="17">
        <f>AB32*1</f>
        <v>1.8</v>
      </c>
      <c r="AD32" s="17" t="s">
        <v>28</v>
      </c>
      <c r="AE32" s="17">
        <f>AB32*5</f>
        <v>9</v>
      </c>
      <c r="AF32" s="17">
        <f>AC32*4+AE32*4</f>
        <v>43.2</v>
      </c>
      <c r="AG32" s="89"/>
    </row>
    <row r="33" spans="2:33" ht="27.9" customHeight="1">
      <c r="B33" s="367" t="s">
        <v>39</v>
      </c>
      <c r="C33" s="368"/>
      <c r="D33" s="45"/>
      <c r="E33" s="45"/>
      <c r="F33" s="2"/>
      <c r="G33" s="2"/>
      <c r="H33" s="45"/>
      <c r="I33" s="2"/>
      <c r="J33" s="2"/>
      <c r="K33" s="2"/>
      <c r="L33" s="2"/>
      <c r="M33" s="2" t="s">
        <v>122</v>
      </c>
      <c r="N33" s="45"/>
      <c r="O33" s="2">
        <v>3</v>
      </c>
      <c r="P33" s="2"/>
      <c r="Q33" s="45"/>
      <c r="R33" s="2"/>
      <c r="S33" s="2"/>
      <c r="T33" s="2"/>
      <c r="U33" s="2"/>
      <c r="V33" s="370"/>
      <c r="W33" s="40" t="s">
        <v>46</v>
      </c>
      <c r="X33" s="41" t="s">
        <v>32</v>
      </c>
      <c r="Y33" s="39">
        <v>1</v>
      </c>
      <c r="AA33" s="16" t="s">
        <v>33</v>
      </c>
      <c r="AB33" s="17">
        <v>2.5</v>
      </c>
      <c r="AC33" s="17"/>
      <c r="AD33" s="17">
        <f>AB33*5</f>
        <v>12.5</v>
      </c>
      <c r="AE33" s="17" t="s">
        <v>28</v>
      </c>
      <c r="AF33" s="17">
        <f>AD33*9</f>
        <v>112.5</v>
      </c>
      <c r="AG33" s="76"/>
    </row>
    <row r="34" spans="2:33" ht="27.9" customHeight="1">
      <c r="B34" s="367"/>
      <c r="C34" s="368"/>
      <c r="D34" s="45"/>
      <c r="E34" s="45"/>
      <c r="F34" s="2"/>
      <c r="G34" s="2"/>
      <c r="H34" s="45"/>
      <c r="I34" s="2"/>
      <c r="J34" s="2"/>
      <c r="K34" s="45"/>
      <c r="L34" s="2"/>
      <c r="M34" s="2" t="s">
        <v>86</v>
      </c>
      <c r="N34" s="45"/>
      <c r="O34" s="2">
        <v>1</v>
      </c>
      <c r="P34" s="2"/>
      <c r="Q34" s="45"/>
      <c r="R34" s="2"/>
      <c r="S34" s="2"/>
      <c r="T34" s="45"/>
      <c r="U34" s="2"/>
      <c r="V34" s="370"/>
      <c r="W34" s="87">
        <f>Y29*2+Y30*7+Y31*1+Y32*0+Y33*0+Y34*8</f>
        <v>33</v>
      </c>
      <c r="X34" s="80" t="s">
        <v>41</v>
      </c>
      <c r="Y34" s="46">
        <v>0</v>
      </c>
      <c r="Z34" s="15"/>
      <c r="AA34" s="16" t="s">
        <v>34</v>
      </c>
      <c r="AB34" s="17">
        <v>1</v>
      </c>
      <c r="AE34" s="16">
        <f>AB34*15</f>
        <v>15</v>
      </c>
      <c r="AG34" s="89"/>
    </row>
    <row r="35" spans="2:33" ht="27.9" customHeight="1">
      <c r="B35" s="47" t="s">
        <v>35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70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77"/>
      <c r="W36" s="88">
        <f>W30*4+W34*4+W32*9</f>
        <v>868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>
      <c r="B37" s="31">
        <v>11</v>
      </c>
      <c r="C37" s="368"/>
      <c r="D37" s="32" t="str">
        <f>'114.11月菜單'!R6</f>
        <v>香Q米飯</v>
      </c>
      <c r="E37" s="32" t="s">
        <v>15</v>
      </c>
      <c r="F37" s="32"/>
      <c r="G37" s="32" t="str">
        <f>'114.11月菜單'!R7</f>
        <v>素炒豆干絲(豆)</v>
      </c>
      <c r="H37" s="32" t="s">
        <v>17</v>
      </c>
      <c r="I37" s="32"/>
      <c r="J37" s="32" t="str">
        <f>'114.11月菜單'!R8</f>
        <v>冬瓜破布子(醃)</v>
      </c>
      <c r="K37" s="32" t="s">
        <v>88</v>
      </c>
      <c r="L37" s="32"/>
      <c r="M37" s="32" t="str">
        <f>'114.11月菜單'!R9</f>
        <v>蒸蛋</v>
      </c>
      <c r="N37" s="32" t="s">
        <v>15</v>
      </c>
      <c r="O37" s="32"/>
      <c r="P37" s="32" t="str">
        <f>'114.11月菜單'!R10</f>
        <v>季節蔬菜X2</v>
      </c>
      <c r="Q37" s="32" t="s">
        <v>55</v>
      </c>
      <c r="R37" s="32"/>
      <c r="S37" s="32" t="str">
        <f>'114.11月菜單'!R11</f>
        <v>冬瓜鮮菇湯</v>
      </c>
      <c r="T37" s="32" t="s">
        <v>17</v>
      </c>
      <c r="U37" s="32"/>
      <c r="V37" s="379"/>
      <c r="W37" s="33" t="s">
        <v>159</v>
      </c>
      <c r="X37" s="34" t="s">
        <v>19</v>
      </c>
      <c r="Y37" s="35">
        <v>6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</v>
      </c>
      <c r="C38" s="368"/>
      <c r="D38" s="2" t="s">
        <v>62</v>
      </c>
      <c r="E38" s="2"/>
      <c r="F38" s="2">
        <v>120</v>
      </c>
      <c r="G38" s="95" t="s">
        <v>125</v>
      </c>
      <c r="H38" s="95" t="s">
        <v>117</v>
      </c>
      <c r="I38" s="95">
        <v>80</v>
      </c>
      <c r="J38" s="2" t="s">
        <v>104</v>
      </c>
      <c r="K38" s="2"/>
      <c r="L38" s="2">
        <v>70</v>
      </c>
      <c r="M38" s="198" t="s">
        <v>294</v>
      </c>
      <c r="N38" s="198"/>
      <c r="O38" s="198">
        <v>55</v>
      </c>
      <c r="P38" s="2" t="s">
        <v>65</v>
      </c>
      <c r="Q38" s="2"/>
      <c r="R38" s="2">
        <v>120</v>
      </c>
      <c r="S38" s="2" t="s">
        <v>273</v>
      </c>
      <c r="T38" s="2"/>
      <c r="U38" s="2">
        <v>30</v>
      </c>
      <c r="V38" s="380"/>
      <c r="W38" s="89">
        <f>Y37*15+Y38*0+Y39*5+Y40*0+Y41*15+Y42*12+15</f>
        <v>116.5</v>
      </c>
      <c r="X38" s="38" t="s">
        <v>24</v>
      </c>
      <c r="Y38" s="39">
        <v>2.6</v>
      </c>
      <c r="Z38" s="15"/>
      <c r="AA38" s="17" t="s">
        <v>25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89"/>
    </row>
    <row r="39" spans="2:33" ht="27.9" customHeight="1">
      <c r="B39" s="37">
        <v>7</v>
      </c>
      <c r="C39" s="368"/>
      <c r="D39" s="2"/>
      <c r="E39" s="2"/>
      <c r="F39" s="2"/>
      <c r="G39" s="2" t="s">
        <v>122</v>
      </c>
      <c r="H39" s="45"/>
      <c r="I39" s="2">
        <v>1</v>
      </c>
      <c r="J39" s="57" t="s">
        <v>172</v>
      </c>
      <c r="K39" s="2" t="s">
        <v>173</v>
      </c>
      <c r="L39" s="2">
        <v>5</v>
      </c>
      <c r="M39" s="2"/>
      <c r="N39" s="2"/>
      <c r="O39" s="2"/>
      <c r="P39" s="2"/>
      <c r="Q39" s="2"/>
      <c r="R39" s="2"/>
      <c r="S39" s="2" t="s">
        <v>268</v>
      </c>
      <c r="T39" s="2"/>
      <c r="U39" s="2">
        <v>10</v>
      </c>
      <c r="V39" s="380"/>
      <c r="W39" s="40" t="s">
        <v>160</v>
      </c>
      <c r="X39" s="41" t="s">
        <v>26</v>
      </c>
      <c r="Y39" s="39">
        <v>2.2999999999999998</v>
      </c>
      <c r="AA39" s="42" t="s">
        <v>27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28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368"/>
      <c r="D40" s="2"/>
      <c r="E40" s="2"/>
      <c r="F40" s="2"/>
      <c r="G40" s="2"/>
      <c r="H40" s="2"/>
      <c r="I40" s="2"/>
      <c r="J40" s="2" t="s">
        <v>141</v>
      </c>
      <c r="K40" s="2"/>
      <c r="L40" s="2">
        <v>1</v>
      </c>
      <c r="M40" s="2"/>
      <c r="N40" s="85"/>
      <c r="O40" s="2"/>
      <c r="P40" s="2"/>
      <c r="Q40" s="2"/>
      <c r="R40" s="2"/>
      <c r="S40" s="2" t="s">
        <v>266</v>
      </c>
      <c r="T40" s="85"/>
      <c r="U40" s="2">
        <v>1</v>
      </c>
      <c r="V40" s="380"/>
      <c r="W40" s="87">
        <f>Y37*0+Y38*5+Y39*0+Y40*5+Y41*0+Y42*4</f>
        <v>28</v>
      </c>
      <c r="X40" s="41" t="s">
        <v>29</v>
      </c>
      <c r="Y40" s="39">
        <v>3</v>
      </c>
      <c r="Z40" s="15"/>
      <c r="AA40" s="16" t="s">
        <v>30</v>
      </c>
      <c r="AB40" s="17">
        <v>1.6</v>
      </c>
      <c r="AC40" s="17">
        <f>AB40*1</f>
        <v>1.6</v>
      </c>
      <c r="AD40" s="17" t="s">
        <v>28</v>
      </c>
      <c r="AE40" s="17">
        <f>AB40*5</f>
        <v>8</v>
      </c>
      <c r="AF40" s="17">
        <f>AC40*4+AE40*4</f>
        <v>38.4</v>
      </c>
      <c r="AG40" s="89"/>
    </row>
    <row r="41" spans="2:33" ht="27.9" customHeight="1">
      <c r="B41" s="367" t="s">
        <v>31</v>
      </c>
      <c r="C41" s="368"/>
      <c r="D41" s="2"/>
      <c r="E41" s="2"/>
      <c r="F41" s="2"/>
      <c r="G41" s="2"/>
      <c r="H41" s="2"/>
      <c r="I41" s="2"/>
      <c r="J41" s="2"/>
      <c r="K41" s="45"/>
      <c r="L41" s="2"/>
      <c r="M41" s="2"/>
      <c r="N41" s="45"/>
      <c r="O41" s="2"/>
      <c r="P41" s="2"/>
      <c r="Q41" s="2"/>
      <c r="R41" s="2"/>
      <c r="S41" s="2"/>
      <c r="T41" s="2"/>
      <c r="U41" s="2"/>
      <c r="V41" s="380"/>
      <c r="W41" s="40" t="s">
        <v>46</v>
      </c>
      <c r="X41" s="41" t="s">
        <v>32</v>
      </c>
      <c r="Y41" s="39">
        <v>0</v>
      </c>
      <c r="AA41" s="16" t="s">
        <v>33</v>
      </c>
      <c r="AB41" s="17">
        <v>2.5</v>
      </c>
      <c r="AC41" s="17"/>
      <c r="AD41" s="17">
        <f>AB41*5</f>
        <v>12.5</v>
      </c>
      <c r="AE41" s="17" t="s">
        <v>28</v>
      </c>
      <c r="AF41" s="17">
        <f>AD41*9</f>
        <v>112.5</v>
      </c>
      <c r="AG41" s="76"/>
    </row>
    <row r="42" spans="2:33" ht="27.9" customHeight="1">
      <c r="B42" s="367"/>
      <c r="C42" s="368"/>
      <c r="D42" s="45"/>
      <c r="E42" s="45"/>
      <c r="F42" s="2"/>
      <c r="G42" s="2"/>
      <c r="H42" s="45"/>
      <c r="I42" s="2"/>
      <c r="J42" s="2"/>
      <c r="K42" s="45"/>
      <c r="L42" s="2"/>
      <c r="M42" s="2"/>
      <c r="N42" s="45"/>
      <c r="O42" s="2"/>
      <c r="P42" s="2"/>
      <c r="Q42" s="45"/>
      <c r="R42" s="2"/>
      <c r="S42" s="2"/>
      <c r="T42" s="45"/>
      <c r="U42" s="2"/>
      <c r="V42" s="380"/>
      <c r="W42" s="87">
        <f>Y37*2+Y38*7+Y39*1+Y40*0+Y41*0+Y42*8</f>
        <v>32.5</v>
      </c>
      <c r="X42" s="80" t="s">
        <v>41</v>
      </c>
      <c r="Y42" s="46">
        <v>0</v>
      </c>
      <c r="Z42" s="15"/>
      <c r="AA42" s="16" t="s">
        <v>34</v>
      </c>
      <c r="AE42" s="16">
        <f>AB42*15</f>
        <v>0</v>
      </c>
      <c r="AG42" s="89"/>
    </row>
    <row r="43" spans="2:33" ht="27.9" customHeight="1">
      <c r="B43" s="47" t="s">
        <v>35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380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381"/>
      <c r="W44" s="88">
        <f>W38*4+W42*4+W40*9</f>
        <v>848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74"/>
      <c r="AB45" s="56"/>
    </row>
    <row r="46" spans="2:33">
      <c r="B46" s="56"/>
      <c r="C46" s="61"/>
      <c r="D46" s="375"/>
      <c r="E46" s="375"/>
      <c r="F46" s="376"/>
      <c r="G46" s="376"/>
      <c r="H46" s="75"/>
      <c r="K46" s="75"/>
      <c r="N46" s="75"/>
      <c r="Q46" s="75"/>
      <c r="T46" s="75"/>
    </row>
  </sheetData>
  <mergeCells count="19"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  <mergeCell ref="B41:B42"/>
    <mergeCell ref="C13:C18"/>
    <mergeCell ref="V13:V20"/>
    <mergeCell ref="B17:B18"/>
    <mergeCell ref="B25:B26"/>
    <mergeCell ref="B33:B3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9"/>
  <sheetViews>
    <sheetView topLeftCell="A29" zoomScale="75" zoomScaleNormal="75" workbookViewId="0">
      <selection activeCell="Y38" sqref="Y38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372" t="s">
        <v>297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4"/>
      <c r="AB1" s="6"/>
    </row>
    <row r="2" spans="2:33" s="5" customFormat="1" ht="13.5" customHeight="1">
      <c r="B2" s="373"/>
      <c r="C2" s="374"/>
      <c r="D2" s="374"/>
      <c r="E2" s="374"/>
      <c r="F2" s="374"/>
      <c r="G2" s="37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42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40</v>
      </c>
      <c r="F4" s="20"/>
      <c r="G4" s="20" t="s">
        <v>3</v>
      </c>
      <c r="H4" s="21" t="s">
        <v>40</v>
      </c>
      <c r="I4" s="20"/>
      <c r="J4" s="20" t="s">
        <v>4</v>
      </c>
      <c r="K4" s="21" t="s">
        <v>40</v>
      </c>
      <c r="L4" s="22"/>
      <c r="M4" s="20" t="s">
        <v>4</v>
      </c>
      <c r="N4" s="21" t="s">
        <v>40</v>
      </c>
      <c r="O4" s="20"/>
      <c r="P4" s="20" t="s">
        <v>4</v>
      </c>
      <c r="Q4" s="21" t="s">
        <v>40</v>
      </c>
      <c r="R4" s="20"/>
      <c r="S4" s="23" t="s">
        <v>5</v>
      </c>
      <c r="T4" s="21" t="s">
        <v>40</v>
      </c>
      <c r="U4" s="20"/>
      <c r="V4" s="84" t="s">
        <v>47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11</v>
      </c>
      <c r="C5" s="368"/>
      <c r="D5" s="32" t="str">
        <f>'114.11月菜單'!B15</f>
        <v>香Q米飯</v>
      </c>
      <c r="E5" s="32" t="s">
        <v>15</v>
      </c>
      <c r="F5" s="1" t="s">
        <v>16</v>
      </c>
      <c r="G5" s="32" t="str">
        <f>'114.11月菜單'!B16</f>
        <v>蘿蔔滷黑豆乾(豆)</v>
      </c>
      <c r="H5" s="32" t="s">
        <v>109</v>
      </c>
      <c r="I5" s="1" t="s">
        <v>16</v>
      </c>
      <c r="J5" s="32" t="str">
        <f>'114.11月菜單'!B17</f>
        <v>炒蛋</v>
      </c>
      <c r="K5" s="32" t="s">
        <v>90</v>
      </c>
      <c r="L5" s="1" t="s">
        <v>16</v>
      </c>
      <c r="M5" s="32" t="str">
        <f>'114.11月菜單'!B18</f>
        <v>香酥杏鮑菇(炸)</v>
      </c>
      <c r="N5" s="32" t="s">
        <v>177</v>
      </c>
      <c r="O5" s="1" t="s">
        <v>16</v>
      </c>
      <c r="P5" s="32" t="str">
        <f>'114.11月菜單'!B19</f>
        <v>季節蔬菜X2</v>
      </c>
      <c r="Q5" s="32" t="s">
        <v>18</v>
      </c>
      <c r="R5" s="1" t="s">
        <v>16</v>
      </c>
      <c r="S5" s="32" t="str">
        <f>'114.11月菜單'!B20</f>
        <v>鮮蔬湯</v>
      </c>
      <c r="T5" s="32" t="s">
        <v>17</v>
      </c>
      <c r="U5" s="1" t="s">
        <v>16</v>
      </c>
      <c r="V5" s="369"/>
      <c r="W5" s="33" t="s">
        <v>159</v>
      </c>
      <c r="X5" s="34" t="s">
        <v>19</v>
      </c>
      <c r="Y5" s="35">
        <v>6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368"/>
      <c r="D6" s="2" t="s">
        <v>64</v>
      </c>
      <c r="E6" s="2"/>
      <c r="F6" s="2">
        <v>120</v>
      </c>
      <c r="G6" s="2" t="s">
        <v>89</v>
      </c>
      <c r="H6" s="2"/>
      <c r="I6" s="2">
        <v>20</v>
      </c>
      <c r="J6" s="2" t="s">
        <v>294</v>
      </c>
      <c r="K6" s="2"/>
      <c r="L6" s="2">
        <v>50</v>
      </c>
      <c r="M6" s="2" t="s">
        <v>81</v>
      </c>
      <c r="N6" s="111"/>
      <c r="O6" s="2">
        <v>40</v>
      </c>
      <c r="P6" s="2" t="s">
        <v>97</v>
      </c>
      <c r="Q6" s="2"/>
      <c r="R6" s="2">
        <v>120</v>
      </c>
      <c r="S6" s="2" t="s">
        <v>169</v>
      </c>
      <c r="T6" s="2"/>
      <c r="U6" s="2">
        <v>30</v>
      </c>
      <c r="V6" s="370"/>
      <c r="W6" s="89">
        <f>Y5*15+Y6*0+Y7*5+Y8*0+Y9*15+Y10*12+15</f>
        <v>116</v>
      </c>
      <c r="X6" s="38" t="s">
        <v>24</v>
      </c>
      <c r="Y6" s="39">
        <v>2.5</v>
      </c>
      <c r="Z6" s="15"/>
      <c r="AA6" s="17" t="s">
        <v>25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89"/>
    </row>
    <row r="7" spans="2:33" ht="27.9" customHeight="1">
      <c r="B7" s="37">
        <v>10</v>
      </c>
      <c r="C7" s="368"/>
      <c r="D7" s="2"/>
      <c r="E7" s="2"/>
      <c r="F7" s="2"/>
      <c r="G7" s="2" t="s">
        <v>174</v>
      </c>
      <c r="H7" s="2" t="s">
        <v>176</v>
      </c>
      <c r="I7" s="2">
        <v>60</v>
      </c>
      <c r="J7" s="198"/>
      <c r="K7" s="198"/>
      <c r="L7" s="198"/>
      <c r="M7" s="2"/>
      <c r="N7" s="95"/>
      <c r="O7" s="2"/>
      <c r="P7" s="2"/>
      <c r="Q7" s="2"/>
      <c r="R7" s="2"/>
      <c r="S7" s="2" t="s">
        <v>122</v>
      </c>
      <c r="T7" s="2"/>
      <c r="U7" s="2">
        <v>1</v>
      </c>
      <c r="V7" s="370"/>
      <c r="W7" s="40" t="s">
        <v>45</v>
      </c>
      <c r="X7" s="41" t="s">
        <v>26</v>
      </c>
      <c r="Y7" s="39">
        <v>2.2000000000000002</v>
      </c>
      <c r="AA7" s="42" t="s">
        <v>27</v>
      </c>
      <c r="AB7" s="17">
        <v>2</v>
      </c>
      <c r="AC7" s="43">
        <f>AB7*7</f>
        <v>14</v>
      </c>
      <c r="AD7" s="17">
        <f>AB7*5</f>
        <v>10</v>
      </c>
      <c r="AE7" s="17" t="s">
        <v>28</v>
      </c>
      <c r="AF7" s="44">
        <f>AC7*4+AD7*9</f>
        <v>146</v>
      </c>
      <c r="AG7" s="76"/>
    </row>
    <row r="8" spans="2:33" ht="27.9" customHeight="1">
      <c r="B8" s="37" t="s">
        <v>10</v>
      </c>
      <c r="C8" s="368"/>
      <c r="D8" s="2"/>
      <c r="E8" s="2"/>
      <c r="F8" s="2"/>
      <c r="G8" s="2" t="s">
        <v>175</v>
      </c>
      <c r="H8" s="45"/>
      <c r="I8" s="2">
        <v>1</v>
      </c>
      <c r="J8" s="2"/>
      <c r="K8" s="86"/>
      <c r="L8" s="2"/>
      <c r="M8" s="2"/>
      <c r="N8" s="95"/>
      <c r="O8" s="2"/>
      <c r="P8" s="2"/>
      <c r="Q8" s="45"/>
      <c r="R8" s="2"/>
      <c r="S8" s="2" t="s">
        <v>86</v>
      </c>
      <c r="T8" s="2"/>
      <c r="U8" s="2">
        <v>1</v>
      </c>
      <c r="V8" s="370"/>
      <c r="W8" s="87">
        <f>Y5*0+Y6*5+Y7*0+Y8*5+Y9*0+Y10*4</f>
        <v>27.5</v>
      </c>
      <c r="X8" s="41" t="s">
        <v>29</v>
      </c>
      <c r="Y8" s="39">
        <v>3</v>
      </c>
      <c r="Z8" s="15"/>
      <c r="AA8" s="16" t="s">
        <v>30</v>
      </c>
      <c r="AB8" s="17">
        <v>1.5</v>
      </c>
      <c r="AC8" s="17">
        <f>AB8*1</f>
        <v>1.5</v>
      </c>
      <c r="AD8" s="17" t="s">
        <v>28</v>
      </c>
      <c r="AE8" s="17">
        <f>AB8*5</f>
        <v>7.5</v>
      </c>
      <c r="AF8" s="17">
        <f>AC8*4+AE8*4</f>
        <v>36</v>
      </c>
      <c r="AG8" s="89"/>
    </row>
    <row r="9" spans="2:33" ht="27.9" customHeight="1">
      <c r="B9" s="367" t="s">
        <v>36</v>
      </c>
      <c r="C9" s="368"/>
      <c r="D9" s="2"/>
      <c r="E9" s="2"/>
      <c r="F9" s="2"/>
      <c r="G9" s="2"/>
      <c r="H9" s="45"/>
      <c r="I9" s="2"/>
      <c r="J9" s="2"/>
      <c r="K9" s="45"/>
      <c r="L9" s="2"/>
      <c r="M9" s="2"/>
      <c r="N9" s="96"/>
      <c r="O9" s="2"/>
      <c r="P9" s="2"/>
      <c r="Q9" s="45"/>
      <c r="R9" s="2"/>
      <c r="S9" s="2"/>
      <c r="T9" s="2"/>
      <c r="U9" s="2"/>
      <c r="V9" s="370"/>
      <c r="W9" s="40" t="s">
        <v>46</v>
      </c>
      <c r="X9" s="41" t="s">
        <v>32</v>
      </c>
      <c r="Y9" s="39">
        <v>0</v>
      </c>
      <c r="AA9" s="16" t="s">
        <v>33</v>
      </c>
      <c r="AB9" s="17">
        <v>2.5</v>
      </c>
      <c r="AC9" s="17"/>
      <c r="AD9" s="17">
        <f>AB9*5</f>
        <v>12.5</v>
      </c>
      <c r="AE9" s="17" t="s">
        <v>28</v>
      </c>
      <c r="AF9" s="17">
        <f>AD9*9</f>
        <v>112.5</v>
      </c>
      <c r="AG9" s="76"/>
    </row>
    <row r="10" spans="2:33" ht="27.9" customHeight="1">
      <c r="B10" s="367"/>
      <c r="C10" s="368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85"/>
      <c r="U10" s="2"/>
      <c r="V10" s="370"/>
      <c r="W10" s="87">
        <f>Y5*2+Y6*7+Y7*1+Y8*0+Y9*0+Y10*8</f>
        <v>31.7</v>
      </c>
      <c r="X10" s="80" t="s">
        <v>41</v>
      </c>
      <c r="Y10" s="46">
        <v>0</v>
      </c>
      <c r="Z10" s="15"/>
      <c r="AA10" s="16" t="s">
        <v>34</v>
      </c>
      <c r="AE10" s="16">
        <f>AB10*15</f>
        <v>0</v>
      </c>
      <c r="AG10" s="89"/>
    </row>
    <row r="11" spans="2:33" ht="27.9" customHeight="1">
      <c r="B11" s="47" t="s">
        <v>35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70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71"/>
      <c r="W12" s="88">
        <f>W6*4+W10*4+W8*9</f>
        <v>838.3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>
      <c r="B13" s="31">
        <v>11</v>
      </c>
      <c r="C13" s="368"/>
      <c r="D13" s="32" t="str">
        <f>'114.11月菜單'!F15</f>
        <v>糙米飯</v>
      </c>
      <c r="E13" s="32" t="s">
        <v>15</v>
      </c>
      <c r="F13" s="32"/>
      <c r="G13" s="32" t="str">
        <f>'114.11月菜單'!F16</f>
        <v>塔香豆腸(加)</v>
      </c>
      <c r="H13" s="32" t="s">
        <v>17</v>
      </c>
      <c r="I13" s="32"/>
      <c r="J13" s="32" t="str">
        <f>'114.11月菜單'!F17</f>
        <v>素炒豆干片(豆)</v>
      </c>
      <c r="K13" s="32" t="s">
        <v>90</v>
      </c>
      <c r="L13" s="32"/>
      <c r="M13" s="32" t="str">
        <f>'114.11月菜單'!F18</f>
        <v>蒸蛋</v>
      </c>
      <c r="N13" s="32" t="s">
        <v>15</v>
      </c>
      <c r="O13" s="32"/>
      <c r="P13" s="32" t="str">
        <f>'114.11月菜單'!F19</f>
        <v>季節蔬菜X2</v>
      </c>
      <c r="Q13" s="32" t="s">
        <v>18</v>
      </c>
      <c r="R13" s="32"/>
      <c r="S13" s="32" t="str">
        <f>'114.11月菜單'!F20</f>
        <v>蘿蔔湯</v>
      </c>
      <c r="T13" s="32" t="s">
        <v>17</v>
      </c>
      <c r="U13" s="32"/>
      <c r="V13" s="384"/>
      <c r="W13" s="33" t="s">
        <v>159</v>
      </c>
      <c r="X13" s="34" t="s">
        <v>19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368"/>
      <c r="D14" s="2" t="s">
        <v>64</v>
      </c>
      <c r="E14" s="2"/>
      <c r="F14" s="2">
        <v>80</v>
      </c>
      <c r="G14" s="2" t="s">
        <v>200</v>
      </c>
      <c r="H14" s="2" t="s">
        <v>201</v>
      </c>
      <c r="I14" s="2">
        <v>60</v>
      </c>
      <c r="J14" s="2" t="s">
        <v>119</v>
      </c>
      <c r="K14" s="2" t="s">
        <v>117</v>
      </c>
      <c r="L14" s="2">
        <v>45</v>
      </c>
      <c r="M14" s="198" t="s">
        <v>294</v>
      </c>
      <c r="N14" s="2"/>
      <c r="O14" s="198">
        <v>55</v>
      </c>
      <c r="P14" s="2" t="s">
        <v>98</v>
      </c>
      <c r="Q14" s="2"/>
      <c r="R14" s="2">
        <v>120</v>
      </c>
      <c r="S14" s="2" t="s">
        <v>270</v>
      </c>
      <c r="T14" s="2"/>
      <c r="U14" s="2">
        <v>30</v>
      </c>
      <c r="V14" s="385"/>
      <c r="W14" s="89">
        <f>Y13*15+Y14*0+Y15*5+Y16*0+Y17*15+Y18*12+15</f>
        <v>114</v>
      </c>
      <c r="X14" s="38" t="s">
        <v>24</v>
      </c>
      <c r="Y14" s="39">
        <v>2.6</v>
      </c>
      <c r="Z14" s="15"/>
      <c r="AA14" s="17" t="s">
        <v>25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89"/>
    </row>
    <row r="15" spans="2:33" ht="27.9" customHeight="1">
      <c r="B15" s="37">
        <v>11</v>
      </c>
      <c r="C15" s="368"/>
      <c r="D15" s="2" t="s">
        <v>219</v>
      </c>
      <c r="E15" s="2"/>
      <c r="F15" s="2">
        <v>40</v>
      </c>
      <c r="G15" s="2" t="s">
        <v>165</v>
      </c>
      <c r="H15" s="2"/>
      <c r="I15" s="2">
        <v>1</v>
      </c>
      <c r="J15" s="2" t="s">
        <v>146</v>
      </c>
      <c r="K15" s="2"/>
      <c r="L15" s="2">
        <v>1</v>
      </c>
      <c r="M15" s="2"/>
      <c r="N15" s="2"/>
      <c r="O15" s="2"/>
      <c r="P15" s="2"/>
      <c r="Q15" s="2"/>
      <c r="R15" s="2"/>
      <c r="S15" s="2"/>
      <c r="T15" s="2"/>
      <c r="U15" s="2"/>
      <c r="V15" s="385"/>
      <c r="W15" s="40" t="s">
        <v>45</v>
      </c>
      <c r="X15" s="41" t="s">
        <v>26</v>
      </c>
      <c r="Y15" s="39">
        <v>1.8</v>
      </c>
      <c r="AA15" s="42" t="s">
        <v>27</v>
      </c>
      <c r="AB15" s="17">
        <v>2</v>
      </c>
      <c r="AC15" s="43">
        <f>AB15*7</f>
        <v>14</v>
      </c>
      <c r="AD15" s="17">
        <f>AB15*5</f>
        <v>10</v>
      </c>
      <c r="AE15" s="17" t="s">
        <v>28</v>
      </c>
      <c r="AF15" s="44">
        <f>AC15*4+AD15*9</f>
        <v>146</v>
      </c>
      <c r="AG15" s="76"/>
    </row>
    <row r="16" spans="2:33" ht="27.9" customHeight="1">
      <c r="B16" s="37" t="s">
        <v>10</v>
      </c>
      <c r="C16" s="368"/>
      <c r="D16" s="45"/>
      <c r="E16" s="45"/>
      <c r="F16" s="2"/>
      <c r="G16" s="102" t="s">
        <v>202</v>
      </c>
      <c r="H16" s="122"/>
      <c r="I16" s="103">
        <v>1</v>
      </c>
      <c r="J16" s="2"/>
      <c r="K16" s="45"/>
      <c r="L16" s="2"/>
      <c r="M16" s="2"/>
      <c r="N16" s="2"/>
      <c r="O16" s="2"/>
      <c r="P16" s="2"/>
      <c r="Q16" s="45"/>
      <c r="R16" s="2"/>
      <c r="S16" s="2"/>
      <c r="T16" s="2"/>
      <c r="U16" s="2"/>
      <c r="V16" s="385"/>
      <c r="W16" s="87">
        <f>Y13*0+Y14*5+Y15*0+Y16*5+Y17*0+Y18*4</f>
        <v>28</v>
      </c>
      <c r="X16" s="41" t="s">
        <v>29</v>
      </c>
      <c r="Y16" s="39">
        <v>3</v>
      </c>
      <c r="Z16" s="15"/>
      <c r="AA16" s="16" t="s">
        <v>30</v>
      </c>
      <c r="AB16" s="17">
        <v>1.7</v>
      </c>
      <c r="AC16" s="17">
        <f>AB16*1</f>
        <v>1.7</v>
      </c>
      <c r="AD16" s="17" t="s">
        <v>28</v>
      </c>
      <c r="AE16" s="17">
        <f>AB16*5</f>
        <v>8.5</v>
      </c>
      <c r="AF16" s="17">
        <f>AC16*4+AE16*4</f>
        <v>40.799999999999997</v>
      </c>
      <c r="AG16" s="89"/>
    </row>
    <row r="17" spans="2:33" ht="27.9" customHeight="1">
      <c r="B17" s="367" t="s">
        <v>37</v>
      </c>
      <c r="C17" s="368"/>
      <c r="D17" s="45"/>
      <c r="E17" s="45"/>
      <c r="F17" s="2"/>
      <c r="G17" s="127"/>
      <c r="H17" s="128"/>
      <c r="I17" s="127"/>
      <c r="J17" s="129"/>
      <c r="K17" s="130"/>
      <c r="L17" s="131"/>
      <c r="M17" s="2"/>
      <c r="N17" s="2"/>
      <c r="O17" s="2"/>
      <c r="P17" s="131"/>
      <c r="Q17" s="128"/>
      <c r="R17" s="131"/>
      <c r="S17" s="131"/>
      <c r="T17" s="128"/>
      <c r="U17" s="132"/>
      <c r="V17" s="385"/>
      <c r="W17" s="40" t="s">
        <v>46</v>
      </c>
      <c r="X17" s="41" t="s">
        <v>32</v>
      </c>
      <c r="Y17" s="39">
        <v>0</v>
      </c>
      <c r="AA17" s="16" t="s">
        <v>33</v>
      </c>
      <c r="AB17" s="17">
        <v>2.5</v>
      </c>
      <c r="AC17" s="17"/>
      <c r="AD17" s="17">
        <f>AB17*5</f>
        <v>12.5</v>
      </c>
      <c r="AE17" s="17" t="s">
        <v>28</v>
      </c>
      <c r="AF17" s="17">
        <f>AD17*9</f>
        <v>112.5</v>
      </c>
      <c r="AG17" s="76"/>
    </row>
    <row r="18" spans="2:33" ht="27.9" customHeight="1">
      <c r="B18" s="367"/>
      <c r="C18" s="368"/>
      <c r="D18" s="45"/>
      <c r="E18" s="45"/>
      <c r="F18" s="2"/>
      <c r="G18" s="102"/>
      <c r="H18" s="122"/>
      <c r="I18" s="103"/>
      <c r="J18" s="2"/>
      <c r="K18" s="45"/>
      <c r="L18" s="2"/>
      <c r="M18" s="2"/>
      <c r="N18" s="45"/>
      <c r="O18" s="2"/>
      <c r="P18" s="2"/>
      <c r="Q18" s="45"/>
      <c r="R18" s="2"/>
      <c r="S18" s="108"/>
      <c r="T18" s="108"/>
      <c r="U18" s="108"/>
      <c r="V18" s="385"/>
      <c r="W18" s="87">
        <f>Y13*2+Y14*7+Y15*1+Y16*0+Y17*0+Y18*8</f>
        <v>32</v>
      </c>
      <c r="X18" s="80" t="s">
        <v>41</v>
      </c>
      <c r="Y18" s="46">
        <v>0</v>
      </c>
      <c r="Z18" s="15"/>
      <c r="AA18" s="16" t="s">
        <v>34</v>
      </c>
      <c r="AB18" s="17">
        <v>1</v>
      </c>
      <c r="AE18" s="16">
        <f>AB18*15</f>
        <v>15</v>
      </c>
      <c r="AG18" s="89"/>
    </row>
    <row r="19" spans="2:33" ht="27.9" customHeight="1">
      <c r="B19" s="47" t="s">
        <v>35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108"/>
      <c r="U19" s="108"/>
      <c r="V19" s="385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86"/>
      <c r="W20" s="88">
        <f>W14*4+W18*4+W16*9</f>
        <v>836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>
      <c r="B21" s="31">
        <v>11</v>
      </c>
      <c r="C21" s="368"/>
      <c r="D21" s="32" t="str">
        <f>'114.11月菜單'!J15</f>
        <v>素炒麵</v>
      </c>
      <c r="E21" s="32" t="s">
        <v>90</v>
      </c>
      <c r="F21" s="32"/>
      <c r="G21" s="32" t="str">
        <f>'114.11月菜單'!J16</f>
        <v>毛豆乾丁(豆)</v>
      </c>
      <c r="H21" s="32" t="s">
        <v>17</v>
      </c>
      <c r="I21" s="32"/>
      <c r="J21" s="32" t="str">
        <f>'114.11月菜單'!J17</f>
        <v>香滷豆腐丁</v>
      </c>
      <c r="K21" s="32" t="s">
        <v>17</v>
      </c>
      <c r="L21" s="32"/>
      <c r="M21" s="32" t="str">
        <f>'114.11月菜單'!J18</f>
        <v>高麗菜香菇絲</v>
      </c>
      <c r="N21" s="32" t="s">
        <v>70</v>
      </c>
      <c r="O21" s="32"/>
      <c r="P21" s="32" t="str">
        <f>'114.11月菜單'!J19</f>
        <v>季節蔬菜X2</v>
      </c>
      <c r="Q21" s="32" t="s">
        <v>18</v>
      </c>
      <c r="R21" s="32"/>
      <c r="S21" s="32" t="str">
        <f>'114.11月菜單'!J20</f>
        <v>竹筍湯</v>
      </c>
      <c r="T21" s="32" t="s">
        <v>17</v>
      </c>
      <c r="U21" s="32"/>
      <c r="V21" s="369"/>
      <c r="W21" s="33" t="s">
        <v>159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368"/>
      <c r="D22" s="2" t="s">
        <v>285</v>
      </c>
      <c r="E22" s="2"/>
      <c r="F22" s="2">
        <v>150</v>
      </c>
      <c r="G22" s="2" t="s">
        <v>95</v>
      </c>
      <c r="H22" s="2" t="s">
        <v>117</v>
      </c>
      <c r="I22" s="2">
        <v>80</v>
      </c>
      <c r="J22" s="2" t="s">
        <v>322</v>
      </c>
      <c r="K22" s="2"/>
      <c r="L22" s="2">
        <v>45</v>
      </c>
      <c r="M22" s="57" t="s">
        <v>180</v>
      </c>
      <c r="N22" s="106"/>
      <c r="O22" s="115">
        <v>70</v>
      </c>
      <c r="P22" s="2" t="s">
        <v>65</v>
      </c>
      <c r="Q22" s="2"/>
      <c r="R22" s="2">
        <v>120</v>
      </c>
      <c r="S22" s="2" t="s">
        <v>274</v>
      </c>
      <c r="T22" s="2"/>
      <c r="U22" s="2">
        <v>25</v>
      </c>
      <c r="V22" s="370"/>
      <c r="W22" s="89">
        <f>Y21*15+Y22*0+Y23*5+Y24*0+Y25*15+Y26*12+15</f>
        <v>102</v>
      </c>
      <c r="X22" s="38" t="s">
        <v>24</v>
      </c>
      <c r="Y22" s="39">
        <v>3</v>
      </c>
      <c r="Z22" s="55"/>
      <c r="AA22" s="56" t="s">
        <v>25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89"/>
    </row>
    <row r="23" spans="2:33" s="57" customFormat="1" ht="27.9" customHeight="1">
      <c r="B23" s="37">
        <v>12</v>
      </c>
      <c r="C23" s="368"/>
      <c r="D23" s="2" t="s">
        <v>162</v>
      </c>
      <c r="E23" s="2"/>
      <c r="F23" s="2">
        <v>35</v>
      </c>
      <c r="G23" s="2" t="s">
        <v>179</v>
      </c>
      <c r="H23" s="2" t="s">
        <v>176</v>
      </c>
      <c r="I23" s="2">
        <v>5</v>
      </c>
      <c r="J23" s="2"/>
      <c r="K23" s="2"/>
      <c r="L23" s="2"/>
      <c r="M23" s="57" t="s">
        <v>122</v>
      </c>
      <c r="N23" s="117"/>
      <c r="O23" s="116">
        <v>2</v>
      </c>
      <c r="P23" s="2"/>
      <c r="Q23" s="2"/>
      <c r="R23" s="2"/>
      <c r="S23" s="382"/>
      <c r="T23" s="383"/>
      <c r="U23" s="2"/>
      <c r="V23" s="370"/>
      <c r="W23" s="40" t="s">
        <v>45</v>
      </c>
      <c r="X23" s="41" t="s">
        <v>26</v>
      </c>
      <c r="Y23" s="39">
        <v>2.4</v>
      </c>
      <c r="AA23" s="58" t="s">
        <v>27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28</v>
      </c>
      <c r="AF23" s="60">
        <f>AC23*4+AD23*9</f>
        <v>153.30000000000001</v>
      </c>
      <c r="AG23" s="76"/>
    </row>
    <row r="24" spans="2:33" s="57" customFormat="1" ht="27.9" customHeight="1">
      <c r="B24" s="37" t="s">
        <v>10</v>
      </c>
      <c r="C24" s="368"/>
      <c r="D24" s="2" t="s">
        <v>283</v>
      </c>
      <c r="E24" s="2"/>
      <c r="F24" s="2">
        <v>1</v>
      </c>
      <c r="G24" s="2" t="s">
        <v>146</v>
      </c>
      <c r="H24" s="45"/>
      <c r="I24" s="2">
        <v>3</v>
      </c>
      <c r="J24" s="2"/>
      <c r="K24" s="85"/>
      <c r="L24" s="2"/>
      <c r="M24" s="57" t="s">
        <v>163</v>
      </c>
      <c r="N24" s="107"/>
      <c r="O24" s="116">
        <v>1</v>
      </c>
      <c r="P24" s="2"/>
      <c r="Q24" s="2"/>
      <c r="R24" s="2"/>
      <c r="S24" s="2"/>
      <c r="T24" s="2"/>
      <c r="U24" s="2"/>
      <c r="V24" s="370"/>
      <c r="W24" s="87">
        <f>Y21*0+Y22*5+Y23*0+Y24*5+Y25*0+Y26*4</f>
        <v>30</v>
      </c>
      <c r="X24" s="41" t="s">
        <v>29</v>
      </c>
      <c r="Y24" s="39">
        <v>3</v>
      </c>
      <c r="Z24" s="55"/>
      <c r="AA24" s="61" t="s">
        <v>30</v>
      </c>
      <c r="AB24" s="56">
        <v>1.6</v>
      </c>
      <c r="AC24" s="56">
        <f>AB24*1</f>
        <v>1.6</v>
      </c>
      <c r="AD24" s="56" t="s">
        <v>28</v>
      </c>
      <c r="AE24" s="56">
        <f>AB24*5</f>
        <v>8</v>
      </c>
      <c r="AF24" s="56">
        <f>AC24*4+AE24*4</f>
        <v>38.4</v>
      </c>
      <c r="AG24" s="89"/>
    </row>
    <row r="25" spans="2:33" s="57" customFormat="1" ht="27.9" customHeight="1">
      <c r="B25" s="367" t="s">
        <v>38</v>
      </c>
      <c r="C25" s="368"/>
      <c r="D25" s="2" t="s">
        <v>122</v>
      </c>
      <c r="E25" s="2"/>
      <c r="F25" s="2">
        <v>1</v>
      </c>
      <c r="G25" s="2"/>
      <c r="H25" s="45"/>
      <c r="I25" s="2"/>
      <c r="J25" s="2"/>
      <c r="K25" s="2"/>
      <c r="L25" s="2"/>
      <c r="N25" s="128"/>
      <c r="O25" s="116"/>
      <c r="P25" s="2"/>
      <c r="Q25" s="2"/>
      <c r="R25" s="2"/>
      <c r="S25" s="2"/>
      <c r="T25" s="45"/>
      <c r="U25" s="2"/>
      <c r="V25" s="370"/>
      <c r="W25" s="40" t="s">
        <v>46</v>
      </c>
      <c r="X25" s="41" t="s">
        <v>32</v>
      </c>
      <c r="Y25" s="39">
        <v>0</v>
      </c>
      <c r="AA25" s="61" t="s">
        <v>33</v>
      </c>
      <c r="AB25" s="56">
        <v>2.5</v>
      </c>
      <c r="AC25" s="56"/>
      <c r="AD25" s="56">
        <f>AB25*5</f>
        <v>12.5</v>
      </c>
      <c r="AE25" s="56" t="s">
        <v>28</v>
      </c>
      <c r="AF25" s="56">
        <f>AD25*9</f>
        <v>112.5</v>
      </c>
      <c r="AG25" s="76"/>
    </row>
    <row r="26" spans="2:33" s="57" customFormat="1" ht="27.9" customHeight="1">
      <c r="B26" s="367"/>
      <c r="C26" s="368"/>
      <c r="D26" s="2"/>
      <c r="E26" s="2"/>
      <c r="F26" s="2"/>
      <c r="G26" s="62"/>
      <c r="H26" s="45"/>
      <c r="I26" s="2"/>
      <c r="J26" s="2"/>
      <c r="K26" s="2"/>
      <c r="L26" s="2"/>
      <c r="M26" s="2"/>
      <c r="N26" s="45"/>
      <c r="O26" s="2"/>
      <c r="P26" s="2"/>
      <c r="Q26" s="45"/>
      <c r="R26" s="2"/>
      <c r="S26" s="2"/>
      <c r="T26" s="45"/>
      <c r="U26" s="2"/>
      <c r="V26" s="370"/>
      <c r="W26" s="87">
        <f>Y21*2+Y22*7+Y23*1+Y24*0+Y25*0+Y26*8</f>
        <v>33.4</v>
      </c>
      <c r="X26" s="80" t="s">
        <v>41</v>
      </c>
      <c r="Y26" s="46">
        <v>0</v>
      </c>
      <c r="Z26" s="55"/>
      <c r="AA26" s="61" t="s">
        <v>34</v>
      </c>
      <c r="AB26" s="56"/>
      <c r="AC26" s="61"/>
      <c r="AD26" s="61"/>
      <c r="AE26" s="61">
        <f>AB26*15</f>
        <v>0</v>
      </c>
      <c r="AF26" s="61"/>
      <c r="AG26" s="89"/>
    </row>
    <row r="27" spans="2:33" s="57" customFormat="1" ht="27.9" customHeight="1">
      <c r="B27" s="63" t="s">
        <v>35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70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>
      <c r="B28" s="65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71"/>
      <c r="W28" s="88">
        <f>W22*4+W26*4+W24*9</f>
        <v>811.6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1"/>
    </row>
    <row r="29" spans="2:33" s="36" customFormat="1" ht="27.9" customHeight="1">
      <c r="B29" s="31">
        <v>11</v>
      </c>
      <c r="C29" s="368"/>
      <c r="D29" s="32" t="str">
        <f>'114.11月菜單'!N15</f>
        <v>地瓜飯</v>
      </c>
      <c r="E29" s="32" t="s">
        <v>15</v>
      </c>
      <c r="F29" s="32"/>
      <c r="G29" s="32" t="str">
        <f>'114.11月菜單'!N16</f>
        <v>紅蘿蔔炒豆包</v>
      </c>
      <c r="H29" s="32" t="s">
        <v>17</v>
      </c>
      <c r="I29" s="32"/>
      <c r="J29" s="32" t="str">
        <f>'114.11月菜單'!N17</f>
        <v>海結豆干X1(豆)</v>
      </c>
      <c r="K29" s="32" t="s">
        <v>17</v>
      </c>
      <c r="L29" s="32"/>
      <c r="M29" s="32" t="str">
        <f>'114.11月菜單'!N18</f>
        <v>帶殼茶葉蛋X1</v>
      </c>
      <c r="N29" s="32" t="s">
        <v>15</v>
      </c>
      <c r="O29" s="32"/>
      <c r="P29" s="32" t="str">
        <f>'114.11月菜單'!N19</f>
        <v>季節蔬菜X2</v>
      </c>
      <c r="Q29" s="32" t="s">
        <v>51</v>
      </c>
      <c r="R29" s="32"/>
      <c r="S29" s="32" t="str">
        <f>'114.11月菜單'!N20</f>
        <v>紫菜薑絲湯/水果</v>
      </c>
      <c r="T29" s="32" t="s">
        <v>48</v>
      </c>
      <c r="U29" s="32"/>
      <c r="V29" s="369" t="s">
        <v>34</v>
      </c>
      <c r="W29" s="33" t="s">
        <v>159</v>
      </c>
      <c r="X29" s="34" t="s">
        <v>19</v>
      </c>
      <c r="Y29" s="35">
        <v>6.4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3" ht="27.9" customHeight="1">
      <c r="B30" s="37" t="s">
        <v>8</v>
      </c>
      <c r="C30" s="368"/>
      <c r="D30" s="2" t="s">
        <v>62</v>
      </c>
      <c r="E30" s="2"/>
      <c r="F30" s="2">
        <v>110</v>
      </c>
      <c r="G30" s="2" t="s">
        <v>323</v>
      </c>
      <c r="H30" s="2" t="s">
        <v>117</v>
      </c>
      <c r="I30" s="2">
        <v>20</v>
      </c>
      <c r="J30" s="2" t="s">
        <v>224</v>
      </c>
      <c r="K30" s="2" t="s">
        <v>143</v>
      </c>
      <c r="L30" s="2">
        <v>30</v>
      </c>
      <c r="M30" s="198" t="s">
        <v>295</v>
      </c>
      <c r="N30" s="198"/>
      <c r="O30" s="198">
        <v>55</v>
      </c>
      <c r="P30" s="2" t="s">
        <v>98</v>
      </c>
      <c r="Q30" s="2"/>
      <c r="R30" s="2">
        <v>120</v>
      </c>
      <c r="S30" s="2" t="s">
        <v>93</v>
      </c>
      <c r="T30" s="2"/>
      <c r="U30" s="2">
        <v>1</v>
      </c>
      <c r="V30" s="370"/>
      <c r="W30" s="89">
        <f>Y29*15+Y30*0+Y31*5+Y32*0+Y33*15+Y34*12</f>
        <v>121</v>
      </c>
      <c r="X30" s="38" t="s">
        <v>24</v>
      </c>
      <c r="Y30" s="39">
        <v>2.9</v>
      </c>
      <c r="Z30" s="15"/>
      <c r="AA30" s="17" t="s">
        <v>25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>
      <c r="B31" s="37">
        <v>13</v>
      </c>
      <c r="C31" s="368"/>
      <c r="D31" s="2" t="s">
        <v>68</v>
      </c>
      <c r="E31" s="2"/>
      <c r="F31" s="2">
        <v>50</v>
      </c>
      <c r="G31" s="2" t="s">
        <v>122</v>
      </c>
      <c r="H31" s="2"/>
      <c r="I31" s="2">
        <v>50</v>
      </c>
      <c r="J31" s="2" t="s">
        <v>194</v>
      </c>
      <c r="K31" s="2"/>
      <c r="L31" s="2">
        <v>30</v>
      </c>
      <c r="M31" s="2"/>
      <c r="N31" s="2"/>
      <c r="O31" s="2"/>
      <c r="P31" s="2"/>
      <c r="Q31" s="2"/>
      <c r="R31" s="2"/>
      <c r="S31" s="2" t="s">
        <v>123</v>
      </c>
      <c r="T31" s="2"/>
      <c r="U31" s="2">
        <v>1</v>
      </c>
      <c r="V31" s="370"/>
      <c r="W31" s="40" t="s">
        <v>45</v>
      </c>
      <c r="X31" s="41" t="s">
        <v>26</v>
      </c>
      <c r="Y31" s="39">
        <v>2</v>
      </c>
      <c r="AA31" s="42" t="s">
        <v>27</v>
      </c>
      <c r="AB31" s="17">
        <v>2</v>
      </c>
      <c r="AC31" s="43">
        <f>AB31*7</f>
        <v>14</v>
      </c>
      <c r="AD31" s="17">
        <f>AB31*5</f>
        <v>10</v>
      </c>
      <c r="AE31" s="17" t="s">
        <v>28</v>
      </c>
      <c r="AF31" s="44">
        <f>AC31*4+AD31*9</f>
        <v>146</v>
      </c>
    </row>
    <row r="32" spans="2:33" ht="27.9" customHeight="1">
      <c r="B32" s="37" t="s">
        <v>10</v>
      </c>
      <c r="C32" s="368"/>
      <c r="D32" s="45"/>
      <c r="E32" s="45"/>
      <c r="F32" s="2"/>
      <c r="G32" s="2"/>
      <c r="H32" s="45"/>
      <c r="I32" s="2"/>
      <c r="J32" s="2"/>
      <c r="K32" s="45"/>
      <c r="L32" s="2"/>
      <c r="M32" s="2"/>
      <c r="N32" s="2"/>
      <c r="O32" s="2"/>
      <c r="P32" s="2"/>
      <c r="Q32" s="45"/>
      <c r="R32" s="2"/>
      <c r="S32" s="2"/>
      <c r="T32" s="2"/>
      <c r="U32" s="2"/>
      <c r="V32" s="370"/>
      <c r="W32" s="87">
        <f>Y29*0+Y30*5+Y31*0+Y32*5+Y33*0+Y34*4</f>
        <v>29.5</v>
      </c>
      <c r="X32" s="41" t="s">
        <v>29</v>
      </c>
      <c r="Y32" s="39">
        <v>3</v>
      </c>
      <c r="Z32" s="15"/>
      <c r="AA32" s="16" t="s">
        <v>30</v>
      </c>
      <c r="AB32" s="17">
        <v>1.8</v>
      </c>
      <c r="AC32" s="17">
        <f>AB32*1</f>
        <v>1.8</v>
      </c>
      <c r="AD32" s="17" t="s">
        <v>28</v>
      </c>
      <c r="AE32" s="17">
        <f>AB32*5</f>
        <v>9</v>
      </c>
      <c r="AF32" s="17">
        <f>AC32*4+AE32*4</f>
        <v>43.2</v>
      </c>
    </row>
    <row r="33" spans="2:33" ht="27.9" customHeight="1">
      <c r="B33" s="367" t="s">
        <v>39</v>
      </c>
      <c r="C33" s="368"/>
      <c r="D33" s="45"/>
      <c r="E33" s="45"/>
      <c r="F33" s="2"/>
      <c r="G33" s="2"/>
      <c r="H33" s="45"/>
      <c r="I33" s="2"/>
      <c r="J33" s="2"/>
      <c r="K33" s="45"/>
      <c r="L33" s="2"/>
      <c r="M33" s="2"/>
      <c r="N33" s="45"/>
      <c r="O33" s="2"/>
      <c r="P33" s="2"/>
      <c r="Q33" s="45"/>
      <c r="R33" s="2"/>
      <c r="S33" s="108"/>
      <c r="T33" s="108"/>
      <c r="U33" s="108"/>
      <c r="V33" s="370"/>
      <c r="W33" s="40" t="s">
        <v>46</v>
      </c>
      <c r="X33" s="41" t="s">
        <v>32</v>
      </c>
      <c r="Y33" s="39">
        <v>1</v>
      </c>
      <c r="AA33" s="16" t="s">
        <v>33</v>
      </c>
      <c r="AB33" s="17">
        <v>2.5</v>
      </c>
      <c r="AC33" s="17"/>
      <c r="AD33" s="17">
        <f>AB33*5</f>
        <v>12.5</v>
      </c>
      <c r="AE33" s="17" t="s">
        <v>28</v>
      </c>
      <c r="AF33" s="17">
        <f>AD33*9</f>
        <v>112.5</v>
      </c>
    </row>
    <row r="34" spans="2:33" ht="27.9" customHeight="1">
      <c r="B34" s="367"/>
      <c r="C34" s="368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370"/>
      <c r="W34" s="87">
        <f>Y29*2+Y30*7+Y31*1+Y32*0+Y33*0+Y34*8</f>
        <v>35.1</v>
      </c>
      <c r="X34" s="80" t="s">
        <v>41</v>
      </c>
      <c r="Y34" s="46">
        <v>0</v>
      </c>
      <c r="Z34" s="15"/>
      <c r="AA34" s="16" t="s">
        <v>34</v>
      </c>
      <c r="AB34" s="17">
        <v>1</v>
      </c>
      <c r="AE34" s="16">
        <f>AB34*15</f>
        <v>15</v>
      </c>
    </row>
    <row r="35" spans="2:33" ht="27.9" customHeight="1">
      <c r="B35" s="47" t="s">
        <v>35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70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77"/>
      <c r="W36" s="88">
        <f>W30*4+W34*4+W32*9</f>
        <v>889.9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>
      <c r="B37" s="31">
        <v>11</v>
      </c>
      <c r="C37" s="368"/>
      <c r="D37" s="32" t="str">
        <f>'114.11月菜單'!R15</f>
        <v>香Q米飯</v>
      </c>
      <c r="E37" s="32" t="s">
        <v>15</v>
      </c>
      <c r="F37" s="32"/>
      <c r="G37" s="32" t="str">
        <f>'114.11月菜單'!R16</f>
        <v>黑豆干菇菇(豆)</v>
      </c>
      <c r="H37" s="32" t="s">
        <v>17</v>
      </c>
      <c r="I37" s="32"/>
      <c r="J37" s="32" t="str">
        <f>'114.11月菜單'!R17</f>
        <v>香滷蘭花干(豆)</v>
      </c>
      <c r="K37" s="32" t="s">
        <v>61</v>
      </c>
      <c r="L37" s="32"/>
      <c r="M37" s="32" t="str">
        <f>'114.11月菜單'!R18</f>
        <v>香滷白菜</v>
      </c>
      <c r="N37" s="32" t="s">
        <v>17</v>
      </c>
      <c r="O37" s="32"/>
      <c r="P37" s="32" t="str">
        <f>'114.11月菜單'!R19</f>
        <v>季節蔬菜X2</v>
      </c>
      <c r="Q37" s="32" t="s">
        <v>55</v>
      </c>
      <c r="R37" s="32"/>
      <c r="S37" s="32" t="str">
        <f>'114.11月菜單'!R20</f>
        <v>胡蘿蔔炒蛋(60元味噌豆腐湯)</v>
      </c>
      <c r="T37" s="32" t="s">
        <v>90</v>
      </c>
      <c r="U37" s="32"/>
      <c r="V37" s="369"/>
      <c r="W37" s="33" t="s">
        <v>159</v>
      </c>
      <c r="X37" s="34" t="s">
        <v>19</v>
      </c>
      <c r="Y37" s="35">
        <v>6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</v>
      </c>
      <c r="C38" s="368"/>
      <c r="D38" s="2" t="s">
        <v>62</v>
      </c>
      <c r="E38" s="2"/>
      <c r="F38" s="2">
        <v>120</v>
      </c>
      <c r="G38" s="2" t="s">
        <v>272</v>
      </c>
      <c r="H38" s="2"/>
      <c r="I38" s="2">
        <v>20</v>
      </c>
      <c r="J38" s="102" t="s">
        <v>276</v>
      </c>
      <c r="K38" s="137" t="s">
        <v>222</v>
      </c>
      <c r="L38" s="138">
        <v>50</v>
      </c>
      <c r="M38" s="2" t="s">
        <v>182</v>
      </c>
      <c r="N38" s="2"/>
      <c r="O38" s="2">
        <v>80</v>
      </c>
      <c r="P38" s="2" t="s">
        <v>65</v>
      </c>
      <c r="Q38" s="2"/>
      <c r="R38" s="2">
        <v>120</v>
      </c>
      <c r="S38" s="2" t="s">
        <v>122</v>
      </c>
      <c r="T38" s="2"/>
      <c r="U38" s="2">
        <v>40</v>
      </c>
      <c r="V38" s="370"/>
      <c r="W38" s="89">
        <f>Y37*15+Y38*0+Y39*5+Y40*0+Y41*15+Y42*12+15</f>
        <v>118</v>
      </c>
      <c r="X38" s="38" t="s">
        <v>24</v>
      </c>
      <c r="Y38" s="39">
        <v>2.6</v>
      </c>
      <c r="Z38" s="15"/>
      <c r="AA38" s="17" t="s">
        <v>25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89"/>
    </row>
    <row r="39" spans="2:33" ht="27.9" customHeight="1">
      <c r="B39" s="37">
        <v>14</v>
      </c>
      <c r="C39" s="368"/>
      <c r="D39" s="2"/>
      <c r="E39" s="2"/>
      <c r="F39" s="2"/>
      <c r="G39" s="2" t="s">
        <v>277</v>
      </c>
      <c r="H39" s="2" t="s">
        <v>181</v>
      </c>
      <c r="I39" s="2">
        <v>50</v>
      </c>
      <c r="J39" s="57"/>
      <c r="K39" s="139"/>
      <c r="L39" s="140"/>
      <c r="M39" s="2" t="s">
        <v>122</v>
      </c>
      <c r="N39" s="2"/>
      <c r="O39" s="2">
        <v>3</v>
      </c>
      <c r="P39" s="2"/>
      <c r="Q39" s="2"/>
      <c r="R39" s="2"/>
      <c r="S39" s="2" t="s">
        <v>294</v>
      </c>
      <c r="T39" s="86"/>
      <c r="U39" s="2">
        <v>30</v>
      </c>
      <c r="V39" s="370"/>
      <c r="W39" s="40" t="s">
        <v>160</v>
      </c>
      <c r="X39" s="41" t="s">
        <v>26</v>
      </c>
      <c r="Y39" s="39">
        <v>2.6</v>
      </c>
      <c r="AA39" s="42" t="s">
        <v>27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28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368"/>
      <c r="D40" s="2"/>
      <c r="E40" s="45"/>
      <c r="F40" s="2"/>
      <c r="G40" s="2"/>
      <c r="H40" s="45"/>
      <c r="I40" s="2"/>
      <c r="J40" s="2"/>
      <c r="K40" s="139"/>
      <c r="L40" s="105"/>
      <c r="M40" s="2" t="s">
        <v>183</v>
      </c>
      <c r="N40" s="2"/>
      <c r="O40" s="2">
        <v>1</v>
      </c>
      <c r="P40" s="2"/>
      <c r="Q40" s="2"/>
      <c r="R40" s="2"/>
      <c r="S40" s="2"/>
      <c r="T40" s="2"/>
      <c r="U40" s="2"/>
      <c r="V40" s="370"/>
      <c r="W40" s="87">
        <f>Y37*0+Y38*5+Y39*0+Y40*5+Y41*0+Y42*4</f>
        <v>28</v>
      </c>
      <c r="X40" s="41" t="s">
        <v>29</v>
      </c>
      <c r="Y40" s="39">
        <v>3</v>
      </c>
      <c r="Z40" s="15"/>
      <c r="AA40" s="16" t="s">
        <v>30</v>
      </c>
      <c r="AB40" s="17">
        <v>1.6</v>
      </c>
      <c r="AC40" s="17">
        <f>AB40*1</f>
        <v>1.6</v>
      </c>
      <c r="AD40" s="17" t="s">
        <v>28</v>
      </c>
      <c r="AE40" s="17">
        <f>AB40*5</f>
        <v>8</v>
      </c>
      <c r="AF40" s="17">
        <f>AC40*4+AE40*4</f>
        <v>38.4</v>
      </c>
      <c r="AG40" s="89"/>
    </row>
    <row r="41" spans="2:33" ht="27.9" customHeight="1">
      <c r="B41" s="367" t="s">
        <v>31</v>
      </c>
      <c r="C41" s="368"/>
      <c r="D41" s="2"/>
      <c r="E41" s="2"/>
      <c r="F41" s="2"/>
      <c r="G41" s="2"/>
      <c r="H41" s="2"/>
      <c r="I41" s="2"/>
      <c r="J41" s="2"/>
      <c r="K41" s="45"/>
      <c r="L41" s="2"/>
      <c r="M41" s="2" t="s">
        <v>184</v>
      </c>
      <c r="N41" s="2"/>
      <c r="O41" s="2">
        <v>1</v>
      </c>
      <c r="P41" s="2"/>
      <c r="Q41" s="2"/>
      <c r="R41" s="2"/>
      <c r="S41" s="2"/>
      <c r="T41" s="2"/>
      <c r="U41" s="2"/>
      <c r="V41" s="370"/>
      <c r="W41" s="40" t="s">
        <v>46</v>
      </c>
      <c r="X41" s="41" t="s">
        <v>32</v>
      </c>
      <c r="Y41" s="39">
        <v>0</v>
      </c>
      <c r="AA41" s="16" t="s">
        <v>33</v>
      </c>
      <c r="AB41" s="17">
        <v>2.5</v>
      </c>
      <c r="AC41" s="17"/>
      <c r="AD41" s="17">
        <f>AB41*5</f>
        <v>12.5</v>
      </c>
      <c r="AE41" s="17" t="s">
        <v>28</v>
      </c>
      <c r="AF41" s="17">
        <f>AD41*9</f>
        <v>112.5</v>
      </c>
      <c r="AG41" s="76"/>
    </row>
    <row r="42" spans="2:33" ht="27.9" customHeight="1">
      <c r="B42" s="367"/>
      <c r="C42" s="368"/>
      <c r="D42" s="45"/>
      <c r="E42" s="45"/>
      <c r="F42" s="2"/>
      <c r="G42" s="2"/>
      <c r="H42" s="45"/>
      <c r="I42" s="2"/>
      <c r="J42" s="2"/>
      <c r="K42" s="86"/>
      <c r="L42" s="2"/>
      <c r="M42" s="2"/>
      <c r="N42" s="45"/>
      <c r="O42" s="2"/>
      <c r="P42" s="2"/>
      <c r="Q42" s="45"/>
      <c r="R42" s="2"/>
      <c r="S42" s="2"/>
      <c r="T42" s="45"/>
      <c r="U42" s="2"/>
      <c r="V42" s="370"/>
      <c r="W42" s="87">
        <f>Y37*2+Y38*7+Y39*1+Y40*0+Y41*0+Y42*8</f>
        <v>32.799999999999997</v>
      </c>
      <c r="X42" s="80" t="s">
        <v>41</v>
      </c>
      <c r="Y42" s="46">
        <v>0</v>
      </c>
      <c r="Z42" s="15"/>
      <c r="AA42" s="16" t="s">
        <v>34</v>
      </c>
      <c r="AE42" s="16">
        <f>AB42*15</f>
        <v>0</v>
      </c>
      <c r="AG42" s="89"/>
    </row>
    <row r="43" spans="2:33" ht="27.9" customHeight="1">
      <c r="B43" s="47" t="s">
        <v>35</v>
      </c>
      <c r="C43" s="48"/>
      <c r="D43" s="45"/>
      <c r="E43" s="45"/>
      <c r="F43" s="2"/>
      <c r="G43" s="2"/>
      <c r="H43" s="45"/>
      <c r="I43" s="2"/>
      <c r="J43" s="2"/>
      <c r="K43" s="86"/>
      <c r="L43" s="2"/>
      <c r="M43" s="2"/>
      <c r="N43" s="45"/>
      <c r="O43" s="2"/>
      <c r="P43" s="2"/>
      <c r="Q43" s="45"/>
      <c r="R43" s="2"/>
      <c r="S43" s="2"/>
      <c r="T43" s="45"/>
      <c r="U43" s="2"/>
      <c r="V43" s="370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371"/>
      <c r="W44" s="88">
        <f>W38*4+W42*4+W40*9</f>
        <v>855.2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74"/>
      <c r="AB45" s="56"/>
    </row>
    <row r="46" spans="2:33" ht="28.2">
      <c r="B46" s="56"/>
      <c r="C46" s="61"/>
      <c r="D46" s="375"/>
      <c r="E46" s="375"/>
      <c r="F46" s="376"/>
      <c r="G46" s="376"/>
      <c r="H46" s="75"/>
      <c r="K46" s="75"/>
      <c r="M46" s="118"/>
      <c r="N46" s="118"/>
      <c r="O46" s="118"/>
      <c r="Q46" s="75"/>
      <c r="T46" s="75"/>
    </row>
    <row r="47" spans="2:33" ht="28.2"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</row>
    <row r="48" spans="2:33" ht="28.2"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</row>
    <row r="49" spans="7:21" ht="28.2">
      <c r="G49" s="118"/>
      <c r="H49" s="123"/>
      <c r="I49" s="118"/>
      <c r="J49" s="118"/>
      <c r="K49" s="123"/>
      <c r="L49" s="118"/>
      <c r="M49" s="118"/>
      <c r="N49" s="118"/>
      <c r="O49" s="118"/>
      <c r="P49" s="118"/>
      <c r="Q49" s="123"/>
      <c r="R49" s="118"/>
      <c r="S49" s="118"/>
      <c r="T49" s="123"/>
      <c r="U49" s="118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S23:T23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B11" zoomScale="75" zoomScaleNormal="75" workbookViewId="0">
      <selection activeCell="M15" sqref="M15:O16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8867187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372" t="s">
        <v>298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4"/>
      <c r="AB1" s="6"/>
    </row>
    <row r="2" spans="2:33" s="5" customFormat="1" ht="13.5" customHeight="1">
      <c r="B2" s="373"/>
      <c r="C2" s="374"/>
      <c r="D2" s="374"/>
      <c r="E2" s="374"/>
      <c r="F2" s="374"/>
      <c r="G2" s="37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42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40</v>
      </c>
      <c r="F4" s="20"/>
      <c r="G4" s="20" t="s">
        <v>3</v>
      </c>
      <c r="H4" s="21" t="s">
        <v>40</v>
      </c>
      <c r="I4" s="20"/>
      <c r="J4" s="20" t="s">
        <v>4</v>
      </c>
      <c r="K4" s="21" t="s">
        <v>40</v>
      </c>
      <c r="L4" s="22"/>
      <c r="M4" s="20" t="s">
        <v>4</v>
      </c>
      <c r="N4" s="21" t="s">
        <v>40</v>
      </c>
      <c r="O4" s="20"/>
      <c r="P4" s="20" t="s">
        <v>4</v>
      </c>
      <c r="Q4" s="21" t="s">
        <v>40</v>
      </c>
      <c r="R4" s="20"/>
      <c r="S4" s="23" t="s">
        <v>5</v>
      </c>
      <c r="T4" s="21" t="s">
        <v>40</v>
      </c>
      <c r="U4" s="20"/>
      <c r="V4" s="84" t="s">
        <v>47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11</v>
      </c>
      <c r="C5" s="368"/>
      <c r="D5" s="32" t="str">
        <f>'114.11月菜單'!B24</f>
        <v>香Q米飯</v>
      </c>
      <c r="E5" s="32" t="s">
        <v>58</v>
      </c>
      <c r="F5" s="1" t="s">
        <v>16</v>
      </c>
      <c r="G5" s="32" t="str">
        <f>'114.11月菜單'!B25</f>
        <v>三色豆腐(豆)</v>
      </c>
      <c r="H5" s="32" t="s">
        <v>17</v>
      </c>
      <c r="I5" s="1" t="s">
        <v>16</v>
      </c>
      <c r="J5" s="32" t="str">
        <f>'114.11月菜單'!B26</f>
        <v>三杯杏鮑菇</v>
      </c>
      <c r="K5" s="32" t="s">
        <v>63</v>
      </c>
      <c r="L5" s="1" t="s">
        <v>16</v>
      </c>
      <c r="M5" s="32" t="str">
        <f>'114.11月菜單'!B27</f>
        <v>紅蘿蔔豆皮</v>
      </c>
      <c r="N5" s="32" t="s">
        <v>90</v>
      </c>
      <c r="O5" s="1" t="s">
        <v>16</v>
      </c>
      <c r="P5" s="32" t="str">
        <f>'114.11月菜單'!B28</f>
        <v>季節蔬菜X2</v>
      </c>
      <c r="Q5" s="32" t="s">
        <v>60</v>
      </c>
      <c r="R5" s="1" t="s">
        <v>16</v>
      </c>
      <c r="S5" s="32" t="str">
        <f>'114.11月菜單'!B29</f>
        <v>筍片湯</v>
      </c>
      <c r="T5" s="32" t="s">
        <v>59</v>
      </c>
      <c r="U5" s="1" t="s">
        <v>16</v>
      </c>
      <c r="V5" s="369"/>
      <c r="W5" s="33" t="s">
        <v>159</v>
      </c>
      <c r="X5" s="34" t="s">
        <v>19</v>
      </c>
      <c r="Y5" s="35">
        <v>6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368"/>
      <c r="D6" s="2" t="s">
        <v>64</v>
      </c>
      <c r="E6" s="2"/>
      <c r="F6" s="2">
        <v>120</v>
      </c>
      <c r="G6" s="2" t="s">
        <v>136</v>
      </c>
      <c r="H6" s="2" t="s">
        <v>117</v>
      </c>
      <c r="I6" s="2">
        <v>80</v>
      </c>
      <c r="J6" s="2" t="s">
        <v>81</v>
      </c>
      <c r="K6" s="2"/>
      <c r="L6" s="2">
        <v>70</v>
      </c>
      <c r="M6" s="199" t="s">
        <v>308</v>
      </c>
      <c r="N6" s="198"/>
      <c r="O6" s="199">
        <v>20</v>
      </c>
      <c r="P6" s="2" t="s">
        <v>99</v>
      </c>
      <c r="Q6" s="2"/>
      <c r="R6" s="2">
        <v>120</v>
      </c>
      <c r="S6" s="95" t="s">
        <v>274</v>
      </c>
      <c r="T6" s="95"/>
      <c r="U6" s="95">
        <v>30</v>
      </c>
      <c r="V6" s="370"/>
      <c r="W6" s="89">
        <f>Y5*15+Y6*0+Y7*5+Y8*0+Y9*15+Y10*12+15</f>
        <v>118</v>
      </c>
      <c r="X6" s="38" t="s">
        <v>24</v>
      </c>
      <c r="Y6" s="39">
        <v>2.7</v>
      </c>
      <c r="Z6" s="15"/>
      <c r="AA6" s="17" t="s">
        <v>25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89"/>
    </row>
    <row r="7" spans="2:33" ht="27.9" customHeight="1">
      <c r="B7" s="37">
        <v>17</v>
      </c>
      <c r="C7" s="368"/>
      <c r="D7" s="2"/>
      <c r="E7" s="2"/>
      <c r="F7" s="2"/>
      <c r="G7" s="2" t="s">
        <v>118</v>
      </c>
      <c r="H7" s="2"/>
      <c r="I7" s="2">
        <v>1</v>
      </c>
      <c r="J7" s="2" t="s">
        <v>185</v>
      </c>
      <c r="K7" s="2"/>
      <c r="L7" s="2">
        <v>1</v>
      </c>
      <c r="M7" s="2" t="s">
        <v>122</v>
      </c>
      <c r="N7" s="2"/>
      <c r="O7" s="2">
        <v>40</v>
      </c>
      <c r="P7" s="2"/>
      <c r="Q7" s="2"/>
      <c r="R7" s="2"/>
      <c r="S7" s="95"/>
      <c r="T7" s="95"/>
      <c r="U7" s="95"/>
      <c r="V7" s="370"/>
      <c r="W7" s="40" t="s">
        <v>45</v>
      </c>
      <c r="X7" s="41" t="s">
        <v>26</v>
      </c>
      <c r="Y7" s="39">
        <v>2.6</v>
      </c>
      <c r="AA7" s="42" t="s">
        <v>27</v>
      </c>
      <c r="AB7" s="17">
        <v>2</v>
      </c>
      <c r="AC7" s="43">
        <f>AB7*7</f>
        <v>14</v>
      </c>
      <c r="AD7" s="17">
        <f>AB7*5</f>
        <v>10</v>
      </c>
      <c r="AE7" s="17" t="s">
        <v>28</v>
      </c>
      <c r="AF7" s="44">
        <f>AC7*4+AD7*9</f>
        <v>146</v>
      </c>
      <c r="AG7" s="76"/>
    </row>
    <row r="8" spans="2:33" ht="27.9" customHeight="1">
      <c r="B8" s="37" t="s">
        <v>10</v>
      </c>
      <c r="C8" s="368"/>
      <c r="D8" s="2"/>
      <c r="E8" s="2"/>
      <c r="F8" s="2"/>
      <c r="G8" s="2"/>
      <c r="H8" s="45"/>
      <c r="I8" s="2"/>
      <c r="J8" s="2" t="s">
        <v>141</v>
      </c>
      <c r="K8" s="86"/>
      <c r="L8" s="2">
        <v>1</v>
      </c>
      <c r="M8" s="2"/>
      <c r="N8" s="86"/>
      <c r="O8" s="2"/>
      <c r="P8" s="2"/>
      <c r="Q8" s="45"/>
      <c r="R8" s="2"/>
      <c r="S8" s="2"/>
      <c r="T8" s="2"/>
      <c r="U8" s="95"/>
      <c r="V8" s="370"/>
      <c r="W8" s="87">
        <f>Y5*0+Y6*5+Y7*0+Y8*5+Y9*0+Y10*4</f>
        <v>28.5</v>
      </c>
      <c r="X8" s="41" t="s">
        <v>29</v>
      </c>
      <c r="Y8" s="39">
        <v>3</v>
      </c>
      <c r="Z8" s="15"/>
      <c r="AA8" s="16" t="s">
        <v>30</v>
      </c>
      <c r="AB8" s="17">
        <v>1.5</v>
      </c>
      <c r="AC8" s="17">
        <f>AB8*1</f>
        <v>1.5</v>
      </c>
      <c r="AD8" s="17" t="s">
        <v>28</v>
      </c>
      <c r="AE8" s="17">
        <f>AB8*5</f>
        <v>7.5</v>
      </c>
      <c r="AF8" s="17">
        <f>AC8*4+AE8*4</f>
        <v>36</v>
      </c>
      <c r="AG8" s="89"/>
    </row>
    <row r="9" spans="2:33" ht="27.9" customHeight="1">
      <c r="B9" s="367" t="s">
        <v>36</v>
      </c>
      <c r="C9" s="368"/>
      <c r="D9" s="2"/>
      <c r="E9" s="2"/>
      <c r="F9" s="2"/>
      <c r="G9" s="2"/>
      <c r="H9" s="45"/>
      <c r="I9" s="2"/>
      <c r="J9" s="2"/>
      <c r="K9" s="45"/>
      <c r="L9" s="2"/>
      <c r="M9" s="2"/>
      <c r="N9" s="45"/>
      <c r="O9" s="2"/>
      <c r="P9" s="2"/>
      <c r="Q9" s="45"/>
      <c r="R9" s="2"/>
      <c r="S9" s="2"/>
      <c r="T9" s="2"/>
      <c r="U9" s="2"/>
      <c r="V9" s="370"/>
      <c r="W9" s="40" t="s">
        <v>46</v>
      </c>
      <c r="X9" s="41" t="s">
        <v>32</v>
      </c>
      <c r="Y9" s="39">
        <v>0</v>
      </c>
      <c r="AA9" s="16" t="s">
        <v>33</v>
      </c>
      <c r="AB9" s="17">
        <v>2.5</v>
      </c>
      <c r="AC9" s="17"/>
      <c r="AD9" s="17">
        <f>AB9*5</f>
        <v>12.5</v>
      </c>
      <c r="AE9" s="17" t="s">
        <v>28</v>
      </c>
      <c r="AF9" s="17">
        <f>AD9*9</f>
        <v>112.5</v>
      </c>
      <c r="AG9" s="76"/>
    </row>
    <row r="10" spans="2:33" ht="27.9" customHeight="1">
      <c r="B10" s="367"/>
      <c r="C10" s="368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370"/>
      <c r="W10" s="87">
        <f>Y5*2+Y6*7+Y7*1+Y8*0+Y9*0+Y10*8</f>
        <v>33.5</v>
      </c>
      <c r="X10" s="80" t="s">
        <v>41</v>
      </c>
      <c r="Y10" s="46">
        <v>0</v>
      </c>
      <c r="Z10" s="15"/>
      <c r="AA10" s="16" t="s">
        <v>34</v>
      </c>
      <c r="AE10" s="16">
        <f>AB10*15</f>
        <v>0</v>
      </c>
      <c r="AG10" s="89"/>
    </row>
    <row r="11" spans="2:33" ht="27.9" customHeight="1">
      <c r="B11" s="47" t="s">
        <v>35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70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71"/>
      <c r="W12" s="88">
        <f>W6*4+W10*4+W8*9</f>
        <v>862.5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>
      <c r="B13" s="31">
        <v>11</v>
      </c>
      <c r="C13" s="368"/>
      <c r="D13" s="32" t="str">
        <f>'114.11月菜單'!F24</f>
        <v>五穀飯</v>
      </c>
      <c r="E13" s="32" t="s">
        <v>58</v>
      </c>
      <c r="F13" s="32"/>
      <c r="G13" s="32" t="str">
        <f>'114.11月菜單'!F25</f>
        <v>滷黑豆乾(豆)</v>
      </c>
      <c r="H13" s="32" t="s">
        <v>109</v>
      </c>
      <c r="I13" s="32"/>
      <c r="J13" s="32" t="str">
        <f>'114.11月菜單'!F26</f>
        <v>玉米薏仁</v>
      </c>
      <c r="K13" s="32" t="s">
        <v>17</v>
      </c>
      <c r="L13" s="32"/>
      <c r="M13" s="32" t="str">
        <f>'114.11月菜單'!F27</f>
        <v>滷蛋X1</v>
      </c>
      <c r="N13" s="32" t="s">
        <v>84</v>
      </c>
      <c r="O13" s="32"/>
      <c r="P13" s="32" t="str">
        <f>'114.11月菜單'!F28</f>
        <v>季節蔬菜X2</v>
      </c>
      <c r="Q13" s="32" t="s">
        <v>18</v>
      </c>
      <c r="R13" s="32"/>
      <c r="S13" s="32" t="str">
        <f>'114.11月菜單'!F29</f>
        <v>日式菇菇湯</v>
      </c>
      <c r="T13" s="32" t="s">
        <v>59</v>
      </c>
      <c r="U13" s="32"/>
      <c r="V13" s="387"/>
      <c r="W13" s="33" t="s">
        <v>159</v>
      </c>
      <c r="X13" s="34" t="s">
        <v>19</v>
      </c>
      <c r="Y13" s="35">
        <v>6.5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368"/>
      <c r="D14" s="2" t="s">
        <v>267</v>
      </c>
      <c r="E14" s="2"/>
      <c r="F14" s="2">
        <v>40</v>
      </c>
      <c r="G14" s="57" t="s">
        <v>161</v>
      </c>
      <c r="H14" s="106" t="s">
        <v>204</v>
      </c>
      <c r="I14" s="105">
        <v>60</v>
      </c>
      <c r="J14" s="2" t="s">
        <v>134</v>
      </c>
      <c r="K14" s="2"/>
      <c r="L14" s="2">
        <v>40</v>
      </c>
      <c r="M14" s="2" t="s">
        <v>293</v>
      </c>
      <c r="N14" s="2"/>
      <c r="O14" s="2">
        <v>55</v>
      </c>
      <c r="P14" s="2" t="s">
        <v>100</v>
      </c>
      <c r="Q14" s="2"/>
      <c r="R14" s="2">
        <v>120</v>
      </c>
      <c r="S14" s="193" t="s">
        <v>207</v>
      </c>
      <c r="T14" s="195"/>
      <c r="U14" s="2">
        <v>20</v>
      </c>
      <c r="V14" s="388"/>
      <c r="W14" s="89">
        <f>Y13*15+Y14*0+Y15*5+Y16*0+Y17*15+Y18*12+15</f>
        <v>120</v>
      </c>
      <c r="X14" s="38" t="s">
        <v>24</v>
      </c>
      <c r="Y14" s="39">
        <v>2.4</v>
      </c>
      <c r="Z14" s="15"/>
      <c r="AA14" s="17" t="s">
        <v>25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89"/>
    </row>
    <row r="15" spans="2:33" ht="27.9" customHeight="1">
      <c r="B15" s="37">
        <v>18</v>
      </c>
      <c r="C15" s="368"/>
      <c r="D15" s="2" t="s">
        <v>62</v>
      </c>
      <c r="E15" s="2"/>
      <c r="F15" s="2">
        <v>80</v>
      </c>
      <c r="G15" s="102"/>
      <c r="H15" s="104"/>
      <c r="I15" s="103"/>
      <c r="J15" s="2" t="s">
        <v>186</v>
      </c>
      <c r="K15" s="2"/>
      <c r="L15" s="2">
        <v>1</v>
      </c>
      <c r="M15" s="2"/>
      <c r="N15" s="85"/>
      <c r="O15" s="2"/>
      <c r="P15" s="2"/>
      <c r="Q15" s="2"/>
      <c r="R15" s="2"/>
      <c r="S15" s="193" t="s">
        <v>268</v>
      </c>
      <c r="T15" s="194"/>
      <c r="U15" s="2">
        <v>10</v>
      </c>
      <c r="V15" s="388"/>
      <c r="W15" s="40" t="s">
        <v>45</v>
      </c>
      <c r="X15" s="41" t="s">
        <v>26</v>
      </c>
      <c r="Y15" s="39">
        <v>1.5</v>
      </c>
      <c r="AA15" s="42" t="s">
        <v>27</v>
      </c>
      <c r="AB15" s="17">
        <v>2</v>
      </c>
      <c r="AC15" s="43">
        <f>AB15*7</f>
        <v>14</v>
      </c>
      <c r="AD15" s="17">
        <f>AB15*5</f>
        <v>10</v>
      </c>
      <c r="AE15" s="17" t="s">
        <v>28</v>
      </c>
      <c r="AF15" s="44">
        <f>AC15*4+AD15*9</f>
        <v>146</v>
      </c>
      <c r="AG15" s="76"/>
    </row>
    <row r="16" spans="2:33" ht="27.9" customHeight="1">
      <c r="B16" s="37" t="s">
        <v>10</v>
      </c>
      <c r="C16" s="368"/>
      <c r="D16" s="45"/>
      <c r="E16" s="45"/>
      <c r="F16" s="2"/>
      <c r="G16" s="57"/>
      <c r="H16" s="107"/>
      <c r="I16" s="105"/>
      <c r="J16" s="2" t="s">
        <v>118</v>
      </c>
      <c r="K16" s="2"/>
      <c r="L16" s="2">
        <v>1</v>
      </c>
      <c r="M16" s="2"/>
      <c r="N16" s="45"/>
      <c r="O16" s="2"/>
      <c r="P16" s="2"/>
      <c r="Q16" s="45"/>
      <c r="R16" s="2"/>
      <c r="S16" s="2" t="s">
        <v>265</v>
      </c>
      <c r="T16" s="143"/>
      <c r="U16" s="2">
        <v>1</v>
      </c>
      <c r="V16" s="388"/>
      <c r="W16" s="87">
        <f>Y13*0+Y14*5+Y15*0+Y16*5+Y17*0+Y18*4</f>
        <v>27</v>
      </c>
      <c r="X16" s="41" t="s">
        <v>29</v>
      </c>
      <c r="Y16" s="39">
        <v>3</v>
      </c>
      <c r="Z16" s="15"/>
      <c r="AA16" s="16" t="s">
        <v>30</v>
      </c>
      <c r="AB16" s="17">
        <v>1.7</v>
      </c>
      <c r="AC16" s="17">
        <f>AB16*1</f>
        <v>1.7</v>
      </c>
      <c r="AD16" s="17" t="s">
        <v>28</v>
      </c>
      <c r="AE16" s="17">
        <f>AB16*5</f>
        <v>8.5</v>
      </c>
      <c r="AF16" s="17">
        <f>AC16*4+AE16*4</f>
        <v>40.799999999999997</v>
      </c>
      <c r="AG16" s="89"/>
    </row>
    <row r="17" spans="2:33" ht="27.9" customHeight="1">
      <c r="B17" s="367" t="s">
        <v>37</v>
      </c>
      <c r="C17" s="368"/>
      <c r="D17" s="45"/>
      <c r="E17" s="45"/>
      <c r="F17" s="2"/>
      <c r="G17" s="2"/>
      <c r="H17" s="45"/>
      <c r="I17" s="2"/>
      <c r="J17" s="2"/>
      <c r="K17" s="2"/>
      <c r="L17" s="2"/>
      <c r="M17" s="2"/>
      <c r="N17" s="45"/>
      <c r="O17" s="2"/>
      <c r="P17" s="2"/>
      <c r="Q17" s="45"/>
      <c r="R17" s="2"/>
      <c r="S17" s="2" t="s">
        <v>208</v>
      </c>
      <c r="T17" s="143"/>
      <c r="U17" s="2">
        <v>1</v>
      </c>
      <c r="V17" s="388"/>
      <c r="W17" s="40" t="s">
        <v>46</v>
      </c>
      <c r="X17" s="41" t="s">
        <v>32</v>
      </c>
      <c r="Y17" s="39">
        <v>0</v>
      </c>
      <c r="AA17" s="16" t="s">
        <v>33</v>
      </c>
      <c r="AB17" s="17">
        <v>2.5</v>
      </c>
      <c r="AC17" s="17"/>
      <c r="AD17" s="17">
        <f>AB17*5</f>
        <v>12.5</v>
      </c>
      <c r="AE17" s="17" t="s">
        <v>28</v>
      </c>
      <c r="AF17" s="17">
        <f>AD17*9</f>
        <v>112.5</v>
      </c>
      <c r="AG17" s="76"/>
    </row>
    <row r="18" spans="2:33" ht="27.9" customHeight="1">
      <c r="B18" s="367"/>
      <c r="C18" s="368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 t="s">
        <v>209</v>
      </c>
      <c r="T18" s="143"/>
      <c r="U18" s="2">
        <v>1</v>
      </c>
      <c r="V18" s="388"/>
      <c r="W18" s="87">
        <f>Y13*2+Y14*7+Y15*1+Y16*0+Y17*0+Y18*8</f>
        <v>31.3</v>
      </c>
      <c r="X18" s="80" t="s">
        <v>41</v>
      </c>
      <c r="Y18" s="39">
        <v>0</v>
      </c>
      <c r="Z18" s="15"/>
      <c r="AA18" s="16" t="s">
        <v>34</v>
      </c>
      <c r="AB18" s="17">
        <v>1</v>
      </c>
      <c r="AE18" s="16">
        <f>AB18*15</f>
        <v>15</v>
      </c>
      <c r="AG18" s="89"/>
    </row>
    <row r="19" spans="2:33" ht="27.9" customHeight="1">
      <c r="B19" s="47" t="s">
        <v>35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388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89"/>
      <c r="W20" s="88">
        <f>W14*4+W18*4+W16*9</f>
        <v>848.2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>
      <c r="B21" s="31">
        <v>11</v>
      </c>
      <c r="C21" s="368"/>
      <c r="D21" s="32" t="str">
        <f>'114.11月菜單'!J24</f>
        <v>香Q米飯</v>
      </c>
      <c r="E21" s="32" t="s">
        <v>15</v>
      </c>
      <c r="F21" s="32"/>
      <c r="G21" s="32" t="str">
        <f>'114.11月菜單'!J25</f>
        <v>滷豆包(加)</v>
      </c>
      <c r="H21" s="32" t="s">
        <v>17</v>
      </c>
      <c r="I21" s="32"/>
      <c r="J21" s="32" t="str">
        <f>'114.11月菜單'!J26</f>
        <v>蘿蔔滷豆干(豆)</v>
      </c>
      <c r="K21" s="32" t="s">
        <v>17</v>
      </c>
      <c r="L21" s="32"/>
      <c r="M21" s="32" t="str">
        <f>'114.11月菜單'!J27</f>
        <v>雙色洋芋地瓜</v>
      </c>
      <c r="N21" s="32" t="s">
        <v>17</v>
      </c>
      <c r="O21" s="32"/>
      <c r="P21" s="32" t="str">
        <f>'114.11月菜單'!J28</f>
        <v>季節蔬菜X2</v>
      </c>
      <c r="Q21" s="32" t="s">
        <v>77</v>
      </c>
      <c r="R21" s="32"/>
      <c r="S21" s="32" t="str">
        <f>'114.11月菜單'!J29</f>
        <v>海芽薑絲湯</v>
      </c>
      <c r="T21" s="32" t="s">
        <v>74</v>
      </c>
      <c r="U21" s="32"/>
      <c r="V21" s="369"/>
      <c r="W21" s="33" t="s">
        <v>159</v>
      </c>
      <c r="X21" s="34" t="s">
        <v>19</v>
      </c>
      <c r="Y21" s="35">
        <v>6.8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368"/>
      <c r="D22" s="2" t="s">
        <v>62</v>
      </c>
      <c r="E22" s="2"/>
      <c r="F22" s="2">
        <v>120</v>
      </c>
      <c r="G22" s="2" t="s">
        <v>196</v>
      </c>
      <c r="H22" s="2" t="s">
        <v>121</v>
      </c>
      <c r="I22" s="2">
        <v>50</v>
      </c>
      <c r="J22" s="2" t="s">
        <v>89</v>
      </c>
      <c r="K22" s="2"/>
      <c r="L22" s="2">
        <v>30</v>
      </c>
      <c r="M22" s="2" t="s">
        <v>68</v>
      </c>
      <c r="N22" s="2"/>
      <c r="O22" s="2">
        <v>30</v>
      </c>
      <c r="P22" s="2" t="s">
        <v>76</v>
      </c>
      <c r="Q22" s="2"/>
      <c r="R22" s="2">
        <v>120</v>
      </c>
      <c r="S22" s="2" t="s">
        <v>144</v>
      </c>
      <c r="T22" s="2"/>
      <c r="U22" s="2">
        <v>5</v>
      </c>
      <c r="V22" s="370"/>
      <c r="W22" s="89">
        <f>Y21*15+Y22*0+Y23*5+Y24*0+Y25*15+Y26*12+15</f>
        <v>124.5</v>
      </c>
      <c r="X22" s="38" t="s">
        <v>24</v>
      </c>
      <c r="Y22" s="39">
        <v>2.5</v>
      </c>
      <c r="Z22" s="55"/>
      <c r="AA22" s="56" t="s">
        <v>25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89"/>
    </row>
    <row r="23" spans="2:33" s="57" customFormat="1" ht="27.9" customHeight="1">
      <c r="B23" s="37">
        <v>19</v>
      </c>
      <c r="C23" s="368"/>
      <c r="D23" s="2"/>
      <c r="E23" s="2"/>
      <c r="F23" s="2"/>
      <c r="G23" s="2"/>
      <c r="H23" s="2"/>
      <c r="I23" s="2"/>
      <c r="J23" s="2" t="s">
        <v>95</v>
      </c>
      <c r="K23" s="2" t="s">
        <v>92</v>
      </c>
      <c r="L23" s="2">
        <v>50</v>
      </c>
      <c r="M23" s="2" t="s">
        <v>187</v>
      </c>
      <c r="N23" s="2"/>
      <c r="O23" s="2">
        <v>30</v>
      </c>
      <c r="P23" s="2"/>
      <c r="Q23" s="2"/>
      <c r="R23" s="2"/>
      <c r="S23" s="2" t="s">
        <v>212</v>
      </c>
      <c r="T23" s="2"/>
      <c r="U23" s="2">
        <v>1</v>
      </c>
      <c r="V23" s="370"/>
      <c r="W23" s="40" t="s">
        <v>45</v>
      </c>
      <c r="X23" s="41" t="s">
        <v>26</v>
      </c>
      <c r="Y23" s="39">
        <v>1.5</v>
      </c>
      <c r="AA23" s="58" t="s">
        <v>27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28</v>
      </c>
      <c r="AF23" s="60">
        <f>AC23*4+AD23*9</f>
        <v>153.30000000000001</v>
      </c>
      <c r="AG23" s="76"/>
    </row>
    <row r="24" spans="2:33" s="57" customFormat="1" ht="27.9" customHeight="1">
      <c r="B24" s="37" t="s">
        <v>10</v>
      </c>
      <c r="C24" s="368"/>
      <c r="D24" s="2"/>
      <c r="E24" s="2"/>
      <c r="F24" s="2"/>
      <c r="G24" s="2"/>
      <c r="H24" s="45"/>
      <c r="I24" s="2"/>
      <c r="J24" s="2"/>
      <c r="K24" s="2"/>
      <c r="L24" s="2"/>
      <c r="M24" s="2"/>
      <c r="N24" s="2"/>
      <c r="O24" s="2"/>
      <c r="P24" s="2"/>
      <c r="Q24" s="45"/>
      <c r="R24" s="2"/>
      <c r="S24" s="2"/>
      <c r="T24" s="45"/>
      <c r="U24" s="2"/>
      <c r="V24" s="370"/>
      <c r="W24" s="87">
        <f>Y21*0+Y22*5+Y23*0+Y24*5+Y25*0+Y26*4</f>
        <v>27.5</v>
      </c>
      <c r="X24" s="41" t="s">
        <v>29</v>
      </c>
      <c r="Y24" s="39">
        <v>3</v>
      </c>
      <c r="Z24" s="55"/>
      <c r="AA24" s="61" t="s">
        <v>30</v>
      </c>
      <c r="AB24" s="56">
        <v>1.6</v>
      </c>
      <c r="AC24" s="56">
        <f>AB24*1</f>
        <v>1.6</v>
      </c>
      <c r="AD24" s="56" t="s">
        <v>28</v>
      </c>
      <c r="AE24" s="56">
        <f>AB24*5</f>
        <v>8</v>
      </c>
      <c r="AF24" s="56">
        <f>AC24*4+AE24*4</f>
        <v>38.4</v>
      </c>
      <c r="AG24" s="89"/>
    </row>
    <row r="25" spans="2:33" s="57" customFormat="1" ht="27.9" customHeight="1">
      <c r="B25" s="367" t="s">
        <v>72</v>
      </c>
      <c r="C25" s="368"/>
      <c r="D25" s="2"/>
      <c r="E25" s="2"/>
      <c r="F25" s="2"/>
      <c r="G25" s="2"/>
      <c r="H25" s="45"/>
      <c r="I25" s="2"/>
      <c r="J25" s="2"/>
      <c r="K25" s="2"/>
      <c r="L25" s="2"/>
      <c r="M25" s="2"/>
      <c r="N25" s="45"/>
      <c r="O25" s="2"/>
      <c r="P25" s="2"/>
      <c r="Q25" s="45"/>
      <c r="R25" s="2"/>
      <c r="S25" s="2"/>
      <c r="T25" s="45"/>
      <c r="U25" s="2"/>
      <c r="V25" s="370"/>
      <c r="W25" s="40" t="s">
        <v>46</v>
      </c>
      <c r="X25" s="41" t="s">
        <v>32</v>
      </c>
      <c r="Y25" s="39">
        <v>0</v>
      </c>
      <c r="AA25" s="61" t="s">
        <v>33</v>
      </c>
      <c r="AB25" s="56">
        <v>2.5</v>
      </c>
      <c r="AC25" s="56"/>
      <c r="AD25" s="56">
        <f>AB25*5</f>
        <v>12.5</v>
      </c>
      <c r="AE25" s="56" t="s">
        <v>28</v>
      </c>
      <c r="AF25" s="56">
        <f>AD25*9</f>
        <v>112.5</v>
      </c>
      <c r="AG25" s="76"/>
    </row>
    <row r="26" spans="2:33" s="57" customFormat="1" ht="27.9" customHeight="1">
      <c r="B26" s="367"/>
      <c r="C26" s="368"/>
      <c r="D26" s="2"/>
      <c r="E26" s="45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370"/>
      <c r="W26" s="87">
        <f>Y21*2+Y22*7+Y23*1+Y24*0+Y25*0+Y26*8</f>
        <v>32.6</v>
      </c>
      <c r="X26" s="80" t="s">
        <v>41</v>
      </c>
      <c r="Y26" s="46">
        <v>0</v>
      </c>
      <c r="Z26" s="55"/>
      <c r="AA26" s="61" t="s">
        <v>34</v>
      </c>
      <c r="AB26" s="56"/>
      <c r="AC26" s="61"/>
      <c r="AD26" s="61"/>
      <c r="AE26" s="61">
        <f>AB26*15</f>
        <v>0</v>
      </c>
      <c r="AF26" s="61"/>
      <c r="AG26" s="89"/>
    </row>
    <row r="27" spans="2:33" s="57" customFormat="1" ht="27.9" customHeight="1">
      <c r="B27" s="47" t="s">
        <v>35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70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>
      <c r="B28" s="50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71"/>
      <c r="W28" s="88">
        <f>W22*4+W26*4+W24*9</f>
        <v>875.9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1"/>
    </row>
    <row r="29" spans="2:33" s="36" customFormat="1" ht="27.9" customHeight="1">
      <c r="B29" s="31">
        <v>11</v>
      </c>
      <c r="C29" s="368"/>
      <c r="D29" s="32" t="str">
        <f>'114.11月菜單'!N24</f>
        <v>地瓜飯</v>
      </c>
      <c r="E29" s="32" t="s">
        <v>75</v>
      </c>
      <c r="F29" s="32"/>
      <c r="G29" s="32" t="str">
        <f>'114.11月菜單'!N25</f>
        <v>毛豆仁炒蛋</v>
      </c>
      <c r="H29" s="32" t="s">
        <v>90</v>
      </c>
      <c r="I29" s="32"/>
      <c r="J29" s="32" t="str">
        <f>'114.11月菜單'!N26</f>
        <v>香滷豆乾丁(豆)</v>
      </c>
      <c r="K29" s="32" t="s">
        <v>17</v>
      </c>
      <c r="L29" s="32"/>
      <c r="M29" s="32" t="str">
        <f>'114.11月菜單'!N27</f>
        <v>白菜香菇絲</v>
      </c>
      <c r="N29" s="32" t="s">
        <v>74</v>
      </c>
      <c r="O29" s="32"/>
      <c r="P29" s="32" t="str">
        <f>'114.11月菜單'!N28</f>
        <v>季節蔬菜X2</v>
      </c>
      <c r="Q29" s="32" t="s">
        <v>77</v>
      </c>
      <c r="R29" s="32"/>
      <c r="S29" s="32" t="str">
        <f>'114.11月菜單'!N29</f>
        <v>香菇湯/水果</v>
      </c>
      <c r="T29" s="32" t="s">
        <v>17</v>
      </c>
      <c r="U29" s="32"/>
      <c r="V29" s="369" t="s">
        <v>34</v>
      </c>
      <c r="W29" s="33" t="s">
        <v>159</v>
      </c>
      <c r="X29" s="34" t="s">
        <v>19</v>
      </c>
      <c r="Y29" s="35">
        <v>6.4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368"/>
      <c r="D30" s="2" t="s">
        <v>78</v>
      </c>
      <c r="E30" s="2"/>
      <c r="F30" s="2">
        <v>110</v>
      </c>
      <c r="G30" s="198" t="s">
        <v>179</v>
      </c>
      <c r="H30" s="198" t="s">
        <v>92</v>
      </c>
      <c r="I30" s="198">
        <v>10</v>
      </c>
      <c r="J30" s="2" t="s">
        <v>124</v>
      </c>
      <c r="K30" s="2" t="s">
        <v>117</v>
      </c>
      <c r="L30" s="2">
        <v>80</v>
      </c>
      <c r="M30" s="2" t="s">
        <v>182</v>
      </c>
      <c r="N30" s="2"/>
      <c r="O30" s="2">
        <v>85</v>
      </c>
      <c r="P30" s="2" t="s">
        <v>100</v>
      </c>
      <c r="Q30" s="2"/>
      <c r="R30" s="2">
        <v>120</v>
      </c>
      <c r="S30" s="2" t="s">
        <v>278</v>
      </c>
      <c r="T30" s="2"/>
      <c r="U30" s="2">
        <v>1</v>
      </c>
      <c r="V30" s="370"/>
      <c r="W30" s="89">
        <f>Y29*15+Y30*0+Y31*5+Y32*0+Y33*15+Y34*12</f>
        <v>122.5</v>
      </c>
      <c r="X30" s="38" t="s">
        <v>24</v>
      </c>
      <c r="Y30" s="39">
        <v>2.6</v>
      </c>
      <c r="Z30" s="15"/>
      <c r="AA30" s="17" t="s">
        <v>25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89"/>
    </row>
    <row r="31" spans="2:33" ht="27.9" customHeight="1">
      <c r="B31" s="37">
        <v>20</v>
      </c>
      <c r="C31" s="368"/>
      <c r="D31" s="2" t="s">
        <v>127</v>
      </c>
      <c r="E31" s="2"/>
      <c r="F31" s="2">
        <v>50</v>
      </c>
      <c r="G31" s="198" t="s">
        <v>294</v>
      </c>
      <c r="H31" s="198"/>
      <c r="I31" s="198">
        <v>50</v>
      </c>
      <c r="J31" s="2" t="s">
        <v>146</v>
      </c>
      <c r="K31" s="2"/>
      <c r="L31" s="2">
        <v>1</v>
      </c>
      <c r="M31" s="2" t="s">
        <v>188</v>
      </c>
      <c r="N31" s="2"/>
      <c r="O31" s="2">
        <v>5</v>
      </c>
      <c r="P31" s="2"/>
      <c r="Q31" s="2"/>
      <c r="R31" s="2"/>
      <c r="S31" s="2" t="s">
        <v>81</v>
      </c>
      <c r="T31" s="2"/>
      <c r="U31" s="2">
        <v>20</v>
      </c>
      <c r="V31" s="370"/>
      <c r="W31" s="40" t="s">
        <v>45</v>
      </c>
      <c r="X31" s="41" t="s">
        <v>26</v>
      </c>
      <c r="Y31" s="39">
        <v>2.2999999999999998</v>
      </c>
      <c r="AA31" s="42" t="s">
        <v>27</v>
      </c>
      <c r="AB31" s="17">
        <v>2</v>
      </c>
      <c r="AC31" s="43">
        <f>AB31*7</f>
        <v>14</v>
      </c>
      <c r="AD31" s="17">
        <f>AB31*5</f>
        <v>10</v>
      </c>
      <c r="AE31" s="17" t="s">
        <v>28</v>
      </c>
      <c r="AF31" s="44">
        <f>AC31*4+AD31*9</f>
        <v>146</v>
      </c>
      <c r="AG31" s="76"/>
    </row>
    <row r="32" spans="2:33" ht="27.9" customHeight="1">
      <c r="B32" s="37" t="s">
        <v>10</v>
      </c>
      <c r="C32" s="368"/>
      <c r="D32" s="45"/>
      <c r="E32" s="45"/>
      <c r="F32" s="2"/>
      <c r="G32" s="57"/>
      <c r="H32" s="107"/>
      <c r="I32" s="105"/>
      <c r="J32" s="102"/>
      <c r="K32" s="104"/>
      <c r="L32" s="103"/>
      <c r="M32" s="2" t="s">
        <v>189</v>
      </c>
      <c r="N32" s="85"/>
      <c r="O32" s="2">
        <v>1</v>
      </c>
      <c r="P32" s="2"/>
      <c r="Q32" s="45"/>
      <c r="R32" s="2"/>
      <c r="S32" s="2"/>
      <c r="T32" s="143"/>
      <c r="U32" s="2"/>
      <c r="V32" s="370"/>
      <c r="W32" s="87">
        <f>Y29*0+Y30*5+Y31*0+Y32*5+Y33*0+Y34*4</f>
        <v>28</v>
      </c>
      <c r="X32" s="41" t="s">
        <v>29</v>
      </c>
      <c r="Y32" s="39">
        <v>3</v>
      </c>
      <c r="Z32" s="15"/>
      <c r="AA32" s="16" t="s">
        <v>30</v>
      </c>
      <c r="AB32" s="17">
        <v>1.8</v>
      </c>
      <c r="AC32" s="17">
        <f>AB32*1</f>
        <v>1.8</v>
      </c>
      <c r="AD32" s="17" t="s">
        <v>28</v>
      </c>
      <c r="AE32" s="17">
        <f>AB32*5</f>
        <v>9</v>
      </c>
      <c r="AF32" s="17">
        <f>AC32*4+AE32*4</f>
        <v>43.2</v>
      </c>
      <c r="AG32" s="89"/>
    </row>
    <row r="33" spans="2:33" ht="27.9" customHeight="1">
      <c r="B33" s="367" t="s">
        <v>73</v>
      </c>
      <c r="C33" s="368"/>
      <c r="D33" s="45"/>
      <c r="E33" s="45"/>
      <c r="F33" s="2"/>
      <c r="G33" s="2"/>
      <c r="H33" s="2"/>
      <c r="I33" s="2"/>
      <c r="J33" s="2"/>
      <c r="K33" s="2"/>
      <c r="L33" s="2"/>
      <c r="M33" s="2"/>
      <c r="N33" s="45"/>
      <c r="O33" s="2"/>
      <c r="P33" s="2"/>
      <c r="Q33" s="45"/>
      <c r="R33" s="2"/>
      <c r="S33" s="2"/>
      <c r="T33" s="45"/>
      <c r="U33" s="2"/>
      <c r="V33" s="370"/>
      <c r="W33" s="40" t="s">
        <v>46</v>
      </c>
      <c r="X33" s="41" t="s">
        <v>32</v>
      </c>
      <c r="Y33" s="39">
        <v>1</v>
      </c>
      <c r="AA33" s="16" t="s">
        <v>33</v>
      </c>
      <c r="AB33" s="17">
        <v>2.5</v>
      </c>
      <c r="AC33" s="17"/>
      <c r="AD33" s="17">
        <f>AB33*5</f>
        <v>12.5</v>
      </c>
      <c r="AE33" s="17" t="s">
        <v>28</v>
      </c>
      <c r="AF33" s="17">
        <f>AD33*9</f>
        <v>112.5</v>
      </c>
      <c r="AG33" s="76"/>
    </row>
    <row r="34" spans="2:33" ht="27.9" customHeight="1">
      <c r="B34" s="367"/>
      <c r="C34" s="368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86"/>
      <c r="U34" s="2"/>
      <c r="V34" s="370"/>
      <c r="W34" s="87">
        <f>Y29*2+Y30*7+Y31*1+Y32*0+Y33*0+Y34*8</f>
        <v>33.299999999999997</v>
      </c>
      <c r="X34" s="80" t="s">
        <v>41</v>
      </c>
      <c r="Y34" s="46">
        <v>0</v>
      </c>
      <c r="Z34" s="15"/>
      <c r="AA34" s="16" t="s">
        <v>34</v>
      </c>
      <c r="AB34" s="17">
        <v>1</v>
      </c>
      <c r="AE34" s="16">
        <f>AB34*15</f>
        <v>15</v>
      </c>
      <c r="AG34" s="89"/>
    </row>
    <row r="35" spans="2:33" ht="27.9" customHeight="1">
      <c r="B35" s="47" t="s">
        <v>35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70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77"/>
      <c r="W36" s="88">
        <f>W30*4+W34*4+W32*9</f>
        <v>875.2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>
      <c r="B37" s="31">
        <v>11</v>
      </c>
      <c r="C37" s="368"/>
      <c r="D37" s="32" t="str">
        <f>'114.11月菜單'!R24</f>
        <v>香Q米飯</v>
      </c>
      <c r="E37" s="32" t="s">
        <v>15</v>
      </c>
      <c r="F37" s="32"/>
      <c r="G37" s="32" t="str">
        <f>'114.11月菜單'!R25</f>
        <v>沙茶豆干片(豆)</v>
      </c>
      <c r="H37" s="32" t="s">
        <v>101</v>
      </c>
      <c r="I37" s="32"/>
      <c r="J37" s="32" t="str">
        <f>'114.11月菜單'!R26</f>
        <v>蒸蛋</v>
      </c>
      <c r="K37" s="32" t="s">
        <v>15</v>
      </c>
      <c r="L37" s="32"/>
      <c r="M37" s="32" t="str">
        <f>'114.11月菜單'!R27</f>
        <v>冬瓜破布子(醃)</v>
      </c>
      <c r="N37" s="32" t="s">
        <v>17</v>
      </c>
      <c r="O37" s="32"/>
      <c r="P37" s="32" t="str">
        <f>'114.11月菜單'!R28</f>
        <v>季節蔬菜X2</v>
      </c>
      <c r="Q37" s="32" t="s">
        <v>18</v>
      </c>
      <c r="R37" s="32"/>
      <c r="S37" s="32" t="str">
        <f>'114.11月菜單'!R29</f>
        <v>玉米濃湯(芡)</v>
      </c>
      <c r="T37" s="32" t="s">
        <v>145</v>
      </c>
      <c r="U37" s="32"/>
      <c r="V37" s="379"/>
      <c r="W37" s="33" t="s">
        <v>159</v>
      </c>
      <c r="X37" s="34" t="s">
        <v>19</v>
      </c>
      <c r="Y37" s="35">
        <v>6.2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</v>
      </c>
      <c r="C38" s="368"/>
      <c r="D38" s="2" t="s">
        <v>137</v>
      </c>
      <c r="E38" s="2"/>
      <c r="F38" s="2">
        <v>120</v>
      </c>
      <c r="G38" s="2" t="s">
        <v>95</v>
      </c>
      <c r="H38" s="2" t="s">
        <v>117</v>
      </c>
      <c r="I38" s="2">
        <v>80</v>
      </c>
      <c r="J38" s="198" t="s">
        <v>294</v>
      </c>
      <c r="K38" s="198"/>
      <c r="L38" s="198">
        <v>55</v>
      </c>
      <c r="M38" s="2" t="s">
        <v>190</v>
      </c>
      <c r="N38" s="2"/>
      <c r="O38" s="2">
        <v>70</v>
      </c>
      <c r="P38" s="2" t="s">
        <v>83</v>
      </c>
      <c r="Q38" s="2"/>
      <c r="R38" s="2">
        <v>120</v>
      </c>
      <c r="S38" s="2" t="s">
        <v>134</v>
      </c>
      <c r="T38" s="2"/>
      <c r="U38" s="2">
        <v>20</v>
      </c>
      <c r="V38" s="380"/>
      <c r="W38" s="89">
        <f>Y37*15+Y38*0+Y39*5+Y40*0+Y41*15+Y42*12+15</f>
        <v>118.5</v>
      </c>
      <c r="X38" s="38" t="s">
        <v>24</v>
      </c>
      <c r="Y38" s="39">
        <v>2.5</v>
      </c>
      <c r="Z38" s="15"/>
      <c r="AA38" s="17" t="s">
        <v>25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89"/>
    </row>
    <row r="39" spans="2:33" ht="27.9" customHeight="1">
      <c r="B39" s="37">
        <v>21</v>
      </c>
      <c r="C39" s="368"/>
      <c r="D39" s="2"/>
      <c r="E39" s="2"/>
      <c r="F39" s="2"/>
      <c r="G39" s="2" t="s">
        <v>146</v>
      </c>
      <c r="H39" s="2"/>
      <c r="I39" s="2">
        <v>1</v>
      </c>
      <c r="J39" s="2"/>
      <c r="K39" s="2"/>
      <c r="L39" s="2"/>
      <c r="M39" s="2" t="s">
        <v>191</v>
      </c>
      <c r="N39" s="2" t="s">
        <v>193</v>
      </c>
      <c r="O39" s="2">
        <v>5</v>
      </c>
      <c r="P39" s="2"/>
      <c r="Q39" s="2"/>
      <c r="R39" s="2"/>
      <c r="S39" s="2"/>
      <c r="T39" s="2"/>
      <c r="U39" s="2"/>
      <c r="V39" s="380"/>
      <c r="W39" s="40" t="s">
        <v>160</v>
      </c>
      <c r="X39" s="41" t="s">
        <v>26</v>
      </c>
      <c r="Y39" s="39">
        <v>2.1</v>
      </c>
      <c r="AA39" s="42" t="s">
        <v>27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28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368"/>
      <c r="D40" s="2"/>
      <c r="E40" s="45"/>
      <c r="F40" s="2"/>
      <c r="G40" s="2"/>
      <c r="H40" s="45"/>
      <c r="I40" s="2"/>
      <c r="J40" s="2"/>
      <c r="K40" s="2"/>
      <c r="L40" s="2"/>
      <c r="M40" s="2" t="s">
        <v>192</v>
      </c>
      <c r="N40" s="2"/>
      <c r="O40" s="2">
        <v>1</v>
      </c>
      <c r="P40" s="2"/>
      <c r="Q40" s="2"/>
      <c r="R40" s="2"/>
      <c r="S40" s="2"/>
      <c r="T40" s="2"/>
      <c r="U40" s="2"/>
      <c r="V40" s="380"/>
      <c r="W40" s="87">
        <f>Y37*0+Y38*5+Y39*0+Y40*5+Y41*0+Y42*4</f>
        <v>27.5</v>
      </c>
      <c r="X40" s="41" t="s">
        <v>29</v>
      </c>
      <c r="Y40" s="39">
        <v>3</v>
      </c>
      <c r="Z40" s="15"/>
      <c r="AA40" s="16" t="s">
        <v>30</v>
      </c>
      <c r="AB40" s="17">
        <v>1.6</v>
      </c>
      <c r="AC40" s="17">
        <f>AB40*1</f>
        <v>1.6</v>
      </c>
      <c r="AD40" s="17" t="s">
        <v>28</v>
      </c>
      <c r="AE40" s="17">
        <f>AB40*5</f>
        <v>8</v>
      </c>
      <c r="AF40" s="17">
        <f>AC40*4+AE40*4</f>
        <v>38.4</v>
      </c>
      <c r="AG40" s="89"/>
    </row>
    <row r="41" spans="2:33" ht="27.9" customHeight="1">
      <c r="B41" s="367" t="s">
        <v>31</v>
      </c>
      <c r="C41" s="368"/>
      <c r="D41" s="2"/>
      <c r="E41" s="2"/>
      <c r="F41" s="2"/>
      <c r="G41" s="2"/>
      <c r="H41" s="4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45"/>
      <c r="U41" s="2"/>
      <c r="V41" s="380"/>
      <c r="W41" s="40" t="s">
        <v>46</v>
      </c>
      <c r="X41" s="41" t="s">
        <v>32</v>
      </c>
      <c r="Y41" s="39">
        <v>0</v>
      </c>
      <c r="AA41" s="16" t="s">
        <v>33</v>
      </c>
      <c r="AB41" s="17">
        <v>2.5</v>
      </c>
      <c r="AC41" s="17"/>
      <c r="AD41" s="17">
        <f>AB41*5</f>
        <v>12.5</v>
      </c>
      <c r="AE41" s="17" t="s">
        <v>28</v>
      </c>
      <c r="AF41" s="17">
        <f>AD41*9</f>
        <v>112.5</v>
      </c>
      <c r="AG41" s="76"/>
    </row>
    <row r="42" spans="2:33" ht="27.9" customHeight="1">
      <c r="B42" s="367"/>
      <c r="C42" s="368"/>
      <c r="D42" s="45"/>
      <c r="E42" s="45"/>
      <c r="F42" s="2"/>
      <c r="G42" s="2"/>
      <c r="H42" s="45"/>
      <c r="I42" s="2"/>
      <c r="J42" s="2"/>
      <c r="K42" s="2"/>
      <c r="L42" s="2"/>
      <c r="M42" s="2"/>
      <c r="N42" s="113"/>
      <c r="O42" s="2"/>
      <c r="P42" s="2"/>
      <c r="Q42" s="45"/>
      <c r="R42" s="2"/>
      <c r="S42" s="2"/>
      <c r="T42" s="45"/>
      <c r="U42" s="2"/>
      <c r="V42" s="380"/>
      <c r="W42" s="87">
        <f>Y37*2+Y38*7+Y39*1+Y40*0+Y41*0+Y42*8</f>
        <v>32</v>
      </c>
      <c r="X42" s="80" t="s">
        <v>41</v>
      </c>
      <c r="Y42" s="46">
        <v>0</v>
      </c>
      <c r="Z42" s="15"/>
      <c r="AA42" s="16" t="s">
        <v>34</v>
      </c>
      <c r="AE42" s="16">
        <f>AB42*15</f>
        <v>0</v>
      </c>
      <c r="AG42" s="89"/>
    </row>
    <row r="43" spans="2:33" ht="27.9" customHeight="1">
      <c r="B43" s="47" t="s">
        <v>35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102"/>
      <c r="N43" s="114"/>
      <c r="O43" s="2"/>
      <c r="P43" s="2"/>
      <c r="Q43" s="45"/>
      <c r="R43" s="2"/>
      <c r="S43" s="2"/>
      <c r="T43" s="45"/>
      <c r="U43" s="2"/>
      <c r="V43" s="380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381"/>
      <c r="W44" s="88">
        <f>W38*4+W42*4+W40*9</f>
        <v>849.5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74"/>
      <c r="AB45" s="56"/>
    </row>
    <row r="46" spans="2:33">
      <c r="B46" s="56"/>
      <c r="C46" s="61"/>
      <c r="D46" s="375"/>
      <c r="E46" s="375"/>
      <c r="F46" s="376"/>
      <c r="G46" s="376"/>
      <c r="H46" s="75"/>
      <c r="K46" s="75"/>
      <c r="N46" s="75"/>
      <c r="Q46" s="75"/>
      <c r="T46" s="75"/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J46"/>
  <sheetViews>
    <sheetView topLeftCell="B1" zoomScale="75" zoomScaleNormal="75" workbookViewId="0">
      <selection activeCell="Y7" sqref="Y7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372" t="s">
        <v>299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4"/>
      <c r="AB1" s="6"/>
    </row>
    <row r="2" spans="2:36" s="5" customFormat="1" ht="18.899999999999999" customHeight="1">
      <c r="B2" s="373"/>
      <c r="C2" s="374"/>
      <c r="D2" s="374"/>
      <c r="E2" s="374"/>
      <c r="F2" s="374"/>
      <c r="G2" s="37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>
      <c r="B3" s="81" t="s">
        <v>42</v>
      </c>
      <c r="C3" s="81"/>
      <c r="D3" s="82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40</v>
      </c>
      <c r="F4" s="20"/>
      <c r="G4" s="20" t="s">
        <v>3</v>
      </c>
      <c r="H4" s="21" t="s">
        <v>40</v>
      </c>
      <c r="I4" s="20"/>
      <c r="J4" s="20" t="s">
        <v>4</v>
      </c>
      <c r="K4" s="21" t="s">
        <v>40</v>
      </c>
      <c r="L4" s="20"/>
      <c r="M4" s="20" t="s">
        <v>4</v>
      </c>
      <c r="N4" s="21" t="s">
        <v>40</v>
      </c>
      <c r="O4" s="20"/>
      <c r="P4" s="20" t="s">
        <v>4</v>
      </c>
      <c r="Q4" s="21" t="s">
        <v>40</v>
      </c>
      <c r="R4" s="20"/>
      <c r="S4" s="23" t="s">
        <v>5</v>
      </c>
      <c r="T4" s="21" t="s">
        <v>40</v>
      </c>
      <c r="U4" s="20"/>
      <c r="V4" s="84" t="s">
        <v>47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>
      <c r="B5" s="109">
        <v>11</v>
      </c>
      <c r="C5" s="390"/>
      <c r="D5" s="94" t="str">
        <f>'114.11月菜單'!B33</f>
        <v>香Q米飯</v>
      </c>
      <c r="E5" s="94" t="s">
        <v>15</v>
      </c>
      <c r="F5" s="1" t="s">
        <v>16</v>
      </c>
      <c r="G5" s="94" t="str">
        <f>'114.11月菜單'!B34</f>
        <v>芋頭薏仁</v>
      </c>
      <c r="H5" s="94" t="s">
        <v>17</v>
      </c>
      <c r="I5" s="1" t="s">
        <v>16</v>
      </c>
      <c r="J5" s="94" t="str">
        <f>'114.11月菜單'!B35</f>
        <v>毛豆乾丁(豆)</v>
      </c>
      <c r="K5" s="94" t="s">
        <v>56</v>
      </c>
      <c r="L5" s="1" t="s">
        <v>16</v>
      </c>
      <c r="M5" s="94" t="str">
        <f>'114.11月菜單'!B36</f>
        <v>胡蘿蔔炒蛋</v>
      </c>
      <c r="N5" s="94" t="s">
        <v>90</v>
      </c>
      <c r="O5" s="1" t="s">
        <v>16</v>
      </c>
      <c r="P5" s="94" t="str">
        <f>'114.11月菜單'!B37</f>
        <v>季節蔬菜X2</v>
      </c>
      <c r="Q5" s="94" t="s">
        <v>53</v>
      </c>
      <c r="R5" s="1" t="s">
        <v>16</v>
      </c>
      <c r="S5" s="94" t="str">
        <f>'114.11月菜單'!B38</f>
        <v>味噌豆腐湯(豆)</v>
      </c>
      <c r="T5" s="94" t="s">
        <v>52</v>
      </c>
      <c r="U5" s="1" t="s">
        <v>16</v>
      </c>
      <c r="V5" s="391"/>
      <c r="W5" s="33" t="s">
        <v>159</v>
      </c>
      <c r="X5" s="34" t="s">
        <v>54</v>
      </c>
      <c r="Y5" s="35">
        <v>6.9</v>
      </c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7.9" customHeight="1">
      <c r="B6" s="110" t="s">
        <v>8</v>
      </c>
      <c r="C6" s="390"/>
      <c r="D6" s="95" t="s">
        <v>62</v>
      </c>
      <c r="E6" s="95"/>
      <c r="F6" s="95">
        <v>120</v>
      </c>
      <c r="G6" s="2" t="s">
        <v>106</v>
      </c>
      <c r="H6" s="2"/>
      <c r="I6" s="2">
        <v>40</v>
      </c>
      <c r="J6" s="2" t="s">
        <v>95</v>
      </c>
      <c r="K6" s="2" t="s">
        <v>92</v>
      </c>
      <c r="L6" s="2">
        <v>60</v>
      </c>
      <c r="M6" s="200" t="s">
        <v>122</v>
      </c>
      <c r="N6" s="201"/>
      <c r="O6" s="202">
        <v>30</v>
      </c>
      <c r="P6" s="2" t="s">
        <v>65</v>
      </c>
      <c r="Q6" s="2"/>
      <c r="R6" s="2">
        <v>120</v>
      </c>
      <c r="S6" s="2" t="s">
        <v>79</v>
      </c>
      <c r="T6" s="2"/>
      <c r="U6" s="2">
        <v>1</v>
      </c>
      <c r="V6" s="392"/>
      <c r="W6" s="89">
        <f>Y5*15+Y6*0+Y7*5+Y8*0+Y9*15+Y10*12+15</f>
        <v>126</v>
      </c>
      <c r="X6" s="38" t="s">
        <v>24</v>
      </c>
      <c r="Y6" s="39">
        <v>2.2000000000000002</v>
      </c>
      <c r="Z6" s="15"/>
      <c r="AA6" s="17"/>
      <c r="AC6" s="17"/>
      <c r="AD6" s="17"/>
      <c r="AE6" s="17"/>
      <c r="AF6" s="17"/>
      <c r="AG6" s="89"/>
      <c r="AH6" s="89"/>
      <c r="AI6" s="90"/>
      <c r="AJ6" s="3"/>
    </row>
    <row r="7" spans="2:36" ht="27.6" customHeight="1">
      <c r="B7" s="110">
        <v>24</v>
      </c>
      <c r="C7" s="390"/>
      <c r="D7" s="95"/>
      <c r="E7" s="95"/>
      <c r="F7" s="95"/>
      <c r="G7" s="2" t="s">
        <v>186</v>
      </c>
      <c r="H7" s="2"/>
      <c r="I7" s="2">
        <v>10</v>
      </c>
      <c r="J7" s="2" t="s">
        <v>179</v>
      </c>
      <c r="K7" s="2" t="s">
        <v>92</v>
      </c>
      <c r="L7" s="2">
        <v>5</v>
      </c>
      <c r="M7" s="200" t="s">
        <v>294</v>
      </c>
      <c r="N7" s="203"/>
      <c r="O7" s="204">
        <v>30</v>
      </c>
      <c r="P7" s="95"/>
      <c r="Q7" s="95"/>
      <c r="R7" s="95"/>
      <c r="S7" s="2" t="s">
        <v>136</v>
      </c>
      <c r="T7" s="2" t="s">
        <v>222</v>
      </c>
      <c r="U7" s="2">
        <v>30</v>
      </c>
      <c r="V7" s="392"/>
      <c r="W7" s="40" t="s">
        <v>45</v>
      </c>
      <c r="X7" s="41" t="s">
        <v>26</v>
      </c>
      <c r="Y7" s="39">
        <v>1.5</v>
      </c>
      <c r="AA7" s="42"/>
      <c r="AC7" s="43"/>
      <c r="AD7" s="17"/>
      <c r="AE7" s="17"/>
      <c r="AF7" s="44"/>
      <c r="AG7" s="76"/>
      <c r="AH7" s="76"/>
      <c r="AI7" s="78"/>
      <c r="AJ7" s="3"/>
    </row>
    <row r="8" spans="2:36" ht="27.9" customHeight="1">
      <c r="B8" s="110" t="s">
        <v>10</v>
      </c>
      <c r="C8" s="390"/>
      <c r="D8" s="95"/>
      <c r="E8" s="95"/>
      <c r="F8" s="95"/>
      <c r="G8" s="2" t="s">
        <v>283</v>
      </c>
      <c r="H8" s="45"/>
      <c r="I8" s="2">
        <v>1</v>
      </c>
      <c r="J8" s="2" t="s">
        <v>122</v>
      </c>
      <c r="K8" s="45"/>
      <c r="L8" s="2">
        <v>3</v>
      </c>
      <c r="M8" s="57"/>
      <c r="N8" s="107"/>
      <c r="O8" s="116"/>
      <c r="P8" s="95"/>
      <c r="Q8" s="95"/>
      <c r="R8" s="95"/>
      <c r="S8" s="2" t="s">
        <v>221</v>
      </c>
      <c r="T8" s="2"/>
      <c r="U8" s="2">
        <v>1</v>
      </c>
      <c r="V8" s="392"/>
      <c r="W8" s="87">
        <f>Y5*0+Y6*5+Y7*0+Y8*5+Y9*0+Y10*4</f>
        <v>26</v>
      </c>
      <c r="X8" s="41" t="s">
        <v>29</v>
      </c>
      <c r="Y8" s="39">
        <v>3</v>
      </c>
      <c r="Z8" s="15"/>
      <c r="AC8" s="17"/>
      <c r="AD8" s="17"/>
      <c r="AE8" s="17"/>
      <c r="AF8" s="17"/>
      <c r="AG8" s="89"/>
      <c r="AH8" s="89"/>
      <c r="AI8" s="78"/>
      <c r="AJ8" s="3"/>
    </row>
    <row r="9" spans="2:36" ht="27.9" customHeight="1">
      <c r="B9" s="394" t="s">
        <v>91</v>
      </c>
      <c r="C9" s="390"/>
      <c r="D9" s="95"/>
      <c r="E9" s="95"/>
      <c r="F9" s="95"/>
      <c r="G9" s="95" t="s">
        <v>122</v>
      </c>
      <c r="H9" s="95"/>
      <c r="I9" s="95">
        <v>1</v>
      </c>
      <c r="J9" s="95"/>
      <c r="K9" s="95"/>
      <c r="L9" s="95"/>
      <c r="M9" s="2"/>
      <c r="N9" s="45"/>
      <c r="O9" s="2"/>
      <c r="P9" s="95"/>
      <c r="Q9" s="95"/>
      <c r="R9" s="95"/>
      <c r="S9" s="2"/>
      <c r="T9" s="2"/>
      <c r="U9" s="2"/>
      <c r="V9" s="392"/>
      <c r="W9" s="40" t="s">
        <v>46</v>
      </c>
      <c r="X9" s="41" t="s">
        <v>32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>
      <c r="B10" s="394"/>
      <c r="C10" s="390"/>
      <c r="D10" s="96"/>
      <c r="E10" s="96"/>
      <c r="F10" s="95"/>
      <c r="G10" s="95"/>
      <c r="H10" s="96"/>
      <c r="I10" s="95"/>
      <c r="J10" s="95"/>
      <c r="K10" s="96"/>
      <c r="L10" s="95"/>
      <c r="M10" s="2"/>
      <c r="N10" s="45"/>
      <c r="O10" s="2"/>
      <c r="P10" s="95"/>
      <c r="Q10" s="96"/>
      <c r="R10" s="95"/>
      <c r="S10" s="2"/>
      <c r="T10" s="2"/>
      <c r="U10" s="2"/>
      <c r="V10" s="392"/>
      <c r="W10" s="87">
        <f>Y5*2+Y6*7+Y7*1+Y8*0+Y9*0+Y10*8</f>
        <v>30.700000000000003</v>
      </c>
      <c r="X10" s="80" t="s">
        <v>41</v>
      </c>
      <c r="Y10" s="46">
        <v>0</v>
      </c>
      <c r="Z10" s="15"/>
      <c r="AG10" s="89"/>
      <c r="AH10" s="89"/>
      <c r="AI10" s="14"/>
      <c r="AJ10" s="3"/>
    </row>
    <row r="11" spans="2:36" ht="27.9" customHeight="1">
      <c r="B11" s="98" t="s">
        <v>35</v>
      </c>
      <c r="C11" s="101"/>
      <c r="D11" s="96"/>
      <c r="E11" s="96"/>
      <c r="F11" s="95"/>
      <c r="G11" s="95"/>
      <c r="H11" s="96"/>
      <c r="I11" s="95"/>
      <c r="J11" s="95"/>
      <c r="K11" s="96"/>
      <c r="L11" s="95"/>
      <c r="M11" s="95"/>
      <c r="N11" s="96"/>
      <c r="O11" s="95"/>
      <c r="P11" s="95"/>
      <c r="Q11" s="96"/>
      <c r="R11" s="95"/>
      <c r="S11" s="95"/>
      <c r="T11" s="96"/>
      <c r="U11" s="95"/>
      <c r="V11" s="392"/>
      <c r="W11" s="40" t="s">
        <v>12</v>
      </c>
      <c r="X11" s="49"/>
      <c r="Y11" s="39"/>
      <c r="AG11" s="76"/>
      <c r="AH11" s="76"/>
      <c r="AI11" s="77"/>
      <c r="AJ11" s="3"/>
    </row>
    <row r="12" spans="2:36" ht="27.9" customHeight="1">
      <c r="B12" s="133"/>
      <c r="C12" s="134"/>
      <c r="D12" s="135"/>
      <c r="E12" s="135"/>
      <c r="F12" s="136"/>
      <c r="G12" s="136"/>
      <c r="H12" s="135"/>
      <c r="I12" s="136"/>
      <c r="J12" s="136"/>
      <c r="K12" s="135"/>
      <c r="L12" s="136"/>
      <c r="M12" s="136"/>
      <c r="N12" s="135"/>
      <c r="O12" s="136"/>
      <c r="P12" s="136"/>
      <c r="Q12" s="135"/>
      <c r="R12" s="136"/>
      <c r="S12" s="136"/>
      <c r="T12" s="135"/>
      <c r="U12" s="136"/>
      <c r="V12" s="393"/>
      <c r="W12" s="88">
        <f>W6*4+W10*4+W8*9</f>
        <v>860.8</v>
      </c>
      <c r="X12" s="53"/>
      <c r="Y12" s="54"/>
      <c r="Z12" s="15"/>
      <c r="AC12" s="52"/>
      <c r="AD12" s="52"/>
      <c r="AE12" s="52"/>
      <c r="AG12" s="91"/>
      <c r="AH12" s="91"/>
      <c r="AI12" s="13"/>
      <c r="AJ12" s="3"/>
    </row>
    <row r="13" spans="2:36" s="36" customFormat="1" ht="27.9" customHeight="1">
      <c r="B13" s="31">
        <v>11</v>
      </c>
      <c r="C13" s="368"/>
      <c r="D13" s="32" t="str">
        <f>'114.11月菜單'!F33</f>
        <v>糙米飯</v>
      </c>
      <c r="E13" s="32" t="s">
        <v>15</v>
      </c>
      <c r="F13" s="32"/>
      <c r="G13" s="32" t="str">
        <f>'114.11月菜單'!F34</f>
        <v>海帶結滷豆干(豆)</v>
      </c>
      <c r="H13" s="32" t="s">
        <v>17</v>
      </c>
      <c r="I13" s="32"/>
      <c r="J13" s="32" t="str">
        <f>'114.11月菜單'!F35</f>
        <v>玉米三色</v>
      </c>
      <c r="K13" s="32" t="s">
        <v>17</v>
      </c>
      <c r="L13" s="32"/>
      <c r="M13" s="32" t="str">
        <f>'114.11月菜單'!F36</f>
        <v>三角豆腐(加)</v>
      </c>
      <c r="N13" s="32" t="s">
        <v>17</v>
      </c>
      <c r="O13" s="32"/>
      <c r="P13" s="32" t="str">
        <f>'114.11月菜單'!F37</f>
        <v>季節蔬菜X2</v>
      </c>
      <c r="Q13" s="32" t="s">
        <v>130</v>
      </c>
      <c r="R13" s="32"/>
      <c r="S13" s="32" t="str">
        <f>'114.11月菜單'!F38</f>
        <v>蘿蔔香菇湯</v>
      </c>
      <c r="T13" s="32" t="s">
        <v>17</v>
      </c>
      <c r="U13" s="32"/>
      <c r="V13" s="387"/>
      <c r="W13" s="33" t="s">
        <v>159</v>
      </c>
      <c r="X13" s="34" t="s">
        <v>19</v>
      </c>
      <c r="Y13" s="35">
        <v>6.4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>
      <c r="B14" s="37" t="s">
        <v>8</v>
      </c>
      <c r="C14" s="368"/>
      <c r="D14" s="2" t="s">
        <v>64</v>
      </c>
      <c r="E14" s="2"/>
      <c r="F14" s="2">
        <v>80</v>
      </c>
      <c r="G14" s="57" t="s">
        <v>95</v>
      </c>
      <c r="H14" s="106" t="s">
        <v>117</v>
      </c>
      <c r="I14" s="105">
        <v>60</v>
      </c>
      <c r="J14" s="2" t="s">
        <v>134</v>
      </c>
      <c r="K14" s="2"/>
      <c r="L14" s="2">
        <v>40</v>
      </c>
      <c r="M14" s="2" t="s">
        <v>225</v>
      </c>
      <c r="N14" s="2" t="s">
        <v>121</v>
      </c>
      <c r="O14" s="2">
        <v>45</v>
      </c>
      <c r="P14" s="2" t="s">
        <v>65</v>
      </c>
      <c r="Q14" s="2"/>
      <c r="R14" s="2">
        <v>120</v>
      </c>
      <c r="S14" s="196" t="s">
        <v>271</v>
      </c>
      <c r="T14" s="195"/>
      <c r="U14" s="2">
        <v>1</v>
      </c>
      <c r="V14" s="388"/>
      <c r="W14" s="89">
        <f>Y13*15+Y14*0+Y15*5+Y16*0+Y17*15+Y18*12+15</f>
        <v>120</v>
      </c>
      <c r="X14" s="38" t="s">
        <v>24</v>
      </c>
      <c r="Y14" s="39">
        <v>2.2000000000000002</v>
      </c>
      <c r="Z14" s="15"/>
      <c r="AA14" s="17" t="s">
        <v>25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89"/>
    </row>
    <row r="15" spans="2:36" ht="27.9" customHeight="1">
      <c r="B15" s="37">
        <v>25</v>
      </c>
      <c r="C15" s="368"/>
      <c r="D15" s="2" t="s">
        <v>219</v>
      </c>
      <c r="E15" s="2"/>
      <c r="F15" s="2">
        <v>40</v>
      </c>
      <c r="G15" s="102" t="s">
        <v>194</v>
      </c>
      <c r="H15" s="104"/>
      <c r="I15" s="103">
        <v>30</v>
      </c>
      <c r="J15" s="2" t="s">
        <v>118</v>
      </c>
      <c r="K15" s="2"/>
      <c r="L15" s="2">
        <v>1</v>
      </c>
      <c r="M15" s="2"/>
      <c r="N15" s="85"/>
      <c r="O15" s="2"/>
      <c r="P15" s="2"/>
      <c r="Q15" s="2"/>
      <c r="R15" s="2"/>
      <c r="S15" s="102" t="s">
        <v>270</v>
      </c>
      <c r="T15" s="197"/>
      <c r="U15" s="2">
        <v>20</v>
      </c>
      <c r="V15" s="388"/>
      <c r="W15" s="40" t="s">
        <v>45</v>
      </c>
      <c r="X15" s="41" t="s">
        <v>26</v>
      </c>
      <c r="Y15" s="39">
        <v>1.8</v>
      </c>
      <c r="AA15" s="42" t="s">
        <v>27</v>
      </c>
      <c r="AB15" s="17">
        <v>2</v>
      </c>
      <c r="AC15" s="43">
        <f>AB15*7</f>
        <v>14</v>
      </c>
      <c r="AD15" s="17">
        <f>AB15*5</f>
        <v>10</v>
      </c>
      <c r="AE15" s="17" t="s">
        <v>28</v>
      </c>
      <c r="AF15" s="44">
        <f>AC15*4+AD15*9</f>
        <v>146</v>
      </c>
      <c r="AG15" s="76"/>
    </row>
    <row r="16" spans="2:36" ht="27.9" customHeight="1">
      <c r="B16" s="37" t="s">
        <v>10</v>
      </c>
      <c r="C16" s="368"/>
      <c r="D16" s="2"/>
      <c r="E16" s="2"/>
      <c r="F16" s="2"/>
      <c r="G16" s="57" t="s">
        <v>195</v>
      </c>
      <c r="H16" s="107"/>
      <c r="I16" s="105">
        <v>1</v>
      </c>
      <c r="J16" s="2"/>
      <c r="K16" s="2"/>
      <c r="L16" s="2"/>
      <c r="M16" s="2"/>
      <c r="N16" s="45"/>
      <c r="O16" s="2"/>
      <c r="P16" s="2"/>
      <c r="Q16" s="45"/>
      <c r="R16" s="2"/>
      <c r="S16" s="2" t="s">
        <v>210</v>
      </c>
      <c r="T16" s="2"/>
      <c r="U16" s="2">
        <v>10</v>
      </c>
      <c r="V16" s="388"/>
      <c r="W16" s="87">
        <f>Y13*0+Y14*5+Y15*0+Y16*5+Y17*0+Y18*4</f>
        <v>26</v>
      </c>
      <c r="X16" s="41" t="s">
        <v>29</v>
      </c>
      <c r="Y16" s="39">
        <v>3</v>
      </c>
      <c r="Z16" s="15"/>
      <c r="AA16" s="16" t="s">
        <v>30</v>
      </c>
      <c r="AB16" s="17">
        <v>1.6</v>
      </c>
      <c r="AC16" s="17">
        <f>AB16*1</f>
        <v>1.6</v>
      </c>
      <c r="AD16" s="17" t="s">
        <v>28</v>
      </c>
      <c r="AE16" s="17">
        <f>AB16*5</f>
        <v>8</v>
      </c>
      <c r="AF16" s="17">
        <f>AC16*4+AE16*4</f>
        <v>38.4</v>
      </c>
      <c r="AG16" s="89"/>
    </row>
    <row r="17" spans="2:33" ht="27.9" customHeight="1">
      <c r="B17" s="367" t="s">
        <v>37</v>
      </c>
      <c r="C17" s="368"/>
      <c r="D17" s="2"/>
      <c r="E17" s="2"/>
      <c r="F17" s="2"/>
      <c r="G17" s="2"/>
      <c r="H17" s="45"/>
      <c r="I17" s="2"/>
      <c r="J17" s="2"/>
      <c r="K17" s="2"/>
      <c r="L17" s="2"/>
      <c r="M17" s="2"/>
      <c r="N17" s="45"/>
      <c r="O17" s="2"/>
      <c r="P17" s="2"/>
      <c r="Q17" s="45"/>
      <c r="R17" s="2"/>
      <c r="S17" s="2"/>
      <c r="T17" s="108"/>
      <c r="U17" s="2"/>
      <c r="V17" s="388"/>
      <c r="W17" s="40" t="s">
        <v>46</v>
      </c>
      <c r="X17" s="41" t="s">
        <v>32</v>
      </c>
      <c r="Y17" s="39">
        <v>0</v>
      </c>
      <c r="AA17" s="16" t="s">
        <v>33</v>
      </c>
      <c r="AB17" s="17">
        <v>2.5</v>
      </c>
      <c r="AC17" s="17"/>
      <c r="AD17" s="17">
        <f>AB17*5</f>
        <v>12.5</v>
      </c>
      <c r="AE17" s="17" t="s">
        <v>28</v>
      </c>
      <c r="AF17" s="17">
        <f>AD17*9</f>
        <v>112.5</v>
      </c>
      <c r="AG17" s="76"/>
    </row>
    <row r="18" spans="2:33" ht="27.9" customHeight="1">
      <c r="B18" s="367"/>
      <c r="C18" s="368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08"/>
      <c r="U18" s="2"/>
      <c r="V18" s="388"/>
      <c r="W18" s="87">
        <f>Y13*2+Y14*7+Y15*1+Y16*0+Y17*0+Y18*8</f>
        <v>30.000000000000004</v>
      </c>
      <c r="X18" s="80" t="s">
        <v>41</v>
      </c>
      <c r="Y18" s="46">
        <v>0</v>
      </c>
      <c r="Z18" s="15"/>
      <c r="AA18" s="16" t="s">
        <v>34</v>
      </c>
      <c r="AB18" s="17">
        <v>1</v>
      </c>
      <c r="AE18" s="16">
        <f>AB18*15</f>
        <v>15</v>
      </c>
      <c r="AG18" s="89"/>
    </row>
    <row r="19" spans="2:33" ht="27.9" customHeight="1">
      <c r="B19" s="47" t="s">
        <v>35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388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89"/>
      <c r="W20" s="88">
        <f>W14*4+W18*4+W16*9</f>
        <v>834</v>
      </c>
      <c r="X20" s="53"/>
      <c r="Y20" s="54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1"/>
    </row>
    <row r="21" spans="2:33" s="36" customFormat="1" ht="27.9" customHeight="1">
      <c r="B21" s="31">
        <v>11</v>
      </c>
      <c r="C21" s="390"/>
      <c r="D21" s="94" t="str">
        <f>'114.11月菜單'!J33</f>
        <v>素炒飯</v>
      </c>
      <c r="E21" s="94" t="s">
        <v>132</v>
      </c>
      <c r="F21" s="94"/>
      <c r="G21" s="94" t="str">
        <f>'114.11月菜單'!J34</f>
        <v>細嫩豆腐(加)</v>
      </c>
      <c r="H21" s="94" t="s">
        <v>109</v>
      </c>
      <c r="I21" s="94"/>
      <c r="J21" s="94" t="str">
        <f>'114.11月菜單'!J35:M35</f>
        <v>五香豆干絲(豆)</v>
      </c>
      <c r="K21" s="94" t="s">
        <v>133</v>
      </c>
      <c r="L21" s="119"/>
      <c r="M21" s="120" t="str">
        <f>'114.11月菜單'!J36</f>
        <v>佛跳牆(醃)</v>
      </c>
      <c r="N21" s="94" t="s">
        <v>133</v>
      </c>
      <c r="O21" s="94"/>
      <c r="P21" s="94" t="str">
        <f>'114.11月菜單'!J37</f>
        <v>季節蔬菜X2</v>
      </c>
      <c r="Q21" s="94" t="s">
        <v>131</v>
      </c>
      <c r="R21" s="94"/>
      <c r="S21" s="94" t="str">
        <f>'114.11月菜單'!J38</f>
        <v>冬瓜湯</v>
      </c>
      <c r="T21" s="94" t="s">
        <v>129</v>
      </c>
      <c r="U21" s="94"/>
      <c r="V21" s="391"/>
      <c r="W21" s="33" t="s">
        <v>159</v>
      </c>
      <c r="X21" s="34" t="s">
        <v>19</v>
      </c>
      <c r="Y21" s="35">
        <v>6.1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390"/>
      <c r="D22" s="2" t="s">
        <v>62</v>
      </c>
      <c r="E22" s="2"/>
      <c r="F22" s="2">
        <v>120</v>
      </c>
      <c r="G22" s="2" t="s">
        <v>223</v>
      </c>
      <c r="H22" s="2" t="s">
        <v>121</v>
      </c>
      <c r="I22" s="2">
        <v>60</v>
      </c>
      <c r="J22" s="2" t="s">
        <v>125</v>
      </c>
      <c r="K22" s="2" t="s">
        <v>222</v>
      </c>
      <c r="L22" s="2">
        <v>50</v>
      </c>
      <c r="M22" s="2" t="s">
        <v>169</v>
      </c>
      <c r="N22" s="2"/>
      <c r="O22" s="2">
        <v>50</v>
      </c>
      <c r="P22" s="2" t="s">
        <v>76</v>
      </c>
      <c r="Q22" s="2"/>
      <c r="R22" s="2">
        <v>120</v>
      </c>
      <c r="S22" s="2" t="s">
        <v>104</v>
      </c>
      <c r="T22" s="2"/>
      <c r="U22" s="2">
        <v>35</v>
      </c>
      <c r="V22" s="392"/>
      <c r="W22" s="89">
        <f>Y21*15+Y22*0+Y23*5+Y24*0+Y25*15+Y26*12+15</f>
        <v>117.5</v>
      </c>
      <c r="X22" s="38" t="s">
        <v>24</v>
      </c>
      <c r="Y22" s="39">
        <v>2.2999999999999998</v>
      </c>
      <c r="Z22" s="55"/>
      <c r="AA22" s="56" t="s">
        <v>25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89"/>
    </row>
    <row r="23" spans="2:33" s="57" customFormat="1" ht="27.9" customHeight="1">
      <c r="B23" s="37">
        <v>26</v>
      </c>
      <c r="C23" s="390"/>
      <c r="D23" s="2" t="s">
        <v>283</v>
      </c>
      <c r="E23" s="2"/>
      <c r="F23" s="2">
        <v>1</v>
      </c>
      <c r="G23" s="2"/>
      <c r="H23" s="2"/>
      <c r="I23" s="2"/>
      <c r="J23" s="2"/>
      <c r="K23" s="2"/>
      <c r="L23" s="2"/>
      <c r="M23" s="2" t="s">
        <v>116</v>
      </c>
      <c r="N23" s="85" t="s">
        <v>94</v>
      </c>
      <c r="O23" s="2">
        <v>10</v>
      </c>
      <c r="P23" s="2"/>
      <c r="Q23" s="2"/>
      <c r="R23" s="2"/>
      <c r="S23" s="2" t="s">
        <v>123</v>
      </c>
      <c r="T23" s="2"/>
      <c r="U23" s="2">
        <v>1</v>
      </c>
      <c r="V23" s="392"/>
      <c r="W23" s="40" t="s">
        <v>45</v>
      </c>
      <c r="X23" s="41" t="s">
        <v>26</v>
      </c>
      <c r="Y23" s="39">
        <v>2.2000000000000002</v>
      </c>
      <c r="AA23" s="58" t="s">
        <v>27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28</v>
      </c>
      <c r="AF23" s="60">
        <f>AC23*4+AD23*9</f>
        <v>160.60000000000002</v>
      </c>
      <c r="AG23" s="76"/>
    </row>
    <row r="24" spans="2:33" s="57" customFormat="1" ht="27.9" customHeight="1">
      <c r="B24" s="37" t="s">
        <v>10</v>
      </c>
      <c r="C24" s="390"/>
      <c r="D24" s="2" t="s">
        <v>118</v>
      </c>
      <c r="E24" s="2"/>
      <c r="F24" s="2">
        <v>1</v>
      </c>
      <c r="G24" s="95"/>
      <c r="H24" s="96"/>
      <c r="I24" s="95"/>
      <c r="J24" s="2"/>
      <c r="K24" s="2"/>
      <c r="L24" s="2"/>
      <c r="M24" s="2" t="s">
        <v>106</v>
      </c>
      <c r="N24" s="85"/>
      <c r="O24" s="2">
        <v>10</v>
      </c>
      <c r="P24" s="2"/>
      <c r="Q24" s="45"/>
      <c r="R24" s="2"/>
      <c r="S24" s="2"/>
      <c r="T24" s="2"/>
      <c r="U24" s="2"/>
      <c r="V24" s="392"/>
      <c r="W24" s="87">
        <f>Y21*0+Y22*5+Y23*0+Y24*5+Y25*0+Y26*4</f>
        <v>26.5</v>
      </c>
      <c r="X24" s="41" t="s">
        <v>29</v>
      </c>
      <c r="Y24" s="39">
        <v>3</v>
      </c>
      <c r="Z24" s="55"/>
      <c r="AA24" s="61" t="s">
        <v>30</v>
      </c>
      <c r="AB24" s="56">
        <v>1.6</v>
      </c>
      <c r="AC24" s="56">
        <f>AB24*1</f>
        <v>1.6</v>
      </c>
      <c r="AD24" s="56" t="s">
        <v>28</v>
      </c>
      <c r="AE24" s="56">
        <f>AB24*5</f>
        <v>8</v>
      </c>
      <c r="AF24" s="56">
        <f>AC24*4+AE24*4</f>
        <v>38.4</v>
      </c>
      <c r="AG24" s="89"/>
    </row>
    <row r="25" spans="2:33" s="57" customFormat="1" ht="27.9" customHeight="1">
      <c r="B25" s="367" t="s">
        <v>38</v>
      </c>
      <c r="C25" s="390"/>
      <c r="D25" s="2"/>
      <c r="E25" s="2"/>
      <c r="F25" s="2"/>
      <c r="G25" s="95"/>
      <c r="H25" s="96"/>
      <c r="I25" s="95"/>
      <c r="J25" s="2"/>
      <c r="K25" s="45"/>
      <c r="L25" s="2"/>
      <c r="M25" s="2" t="s">
        <v>107</v>
      </c>
      <c r="N25" s="45"/>
      <c r="O25" s="2">
        <v>2</v>
      </c>
      <c r="P25" s="2"/>
      <c r="Q25" s="45"/>
      <c r="R25" s="2"/>
      <c r="S25" s="2"/>
      <c r="T25" s="45"/>
      <c r="U25" s="2"/>
      <c r="V25" s="392"/>
      <c r="W25" s="40" t="s">
        <v>46</v>
      </c>
      <c r="X25" s="41" t="s">
        <v>32</v>
      </c>
      <c r="Y25" s="39">
        <v>0</v>
      </c>
      <c r="AA25" s="61" t="s">
        <v>33</v>
      </c>
      <c r="AB25" s="56">
        <v>2.5</v>
      </c>
      <c r="AC25" s="56"/>
      <c r="AD25" s="56">
        <f>AB25*5</f>
        <v>12.5</v>
      </c>
      <c r="AE25" s="56" t="s">
        <v>28</v>
      </c>
      <c r="AF25" s="56">
        <f>AD25*9</f>
        <v>112.5</v>
      </c>
      <c r="AG25" s="76"/>
    </row>
    <row r="26" spans="2:33" s="57" customFormat="1" ht="27.9" customHeight="1">
      <c r="B26" s="367"/>
      <c r="C26" s="390"/>
      <c r="D26" s="2"/>
      <c r="E26" s="2"/>
      <c r="F26" s="2"/>
      <c r="G26" s="97"/>
      <c r="H26" s="96"/>
      <c r="I26" s="95"/>
      <c r="J26" s="2"/>
      <c r="K26" s="45"/>
      <c r="L26" s="2"/>
      <c r="M26" s="2" t="s">
        <v>86</v>
      </c>
      <c r="N26" s="45"/>
      <c r="O26" s="2">
        <v>1</v>
      </c>
      <c r="P26" s="2"/>
      <c r="Q26" s="45"/>
      <c r="R26" s="2"/>
      <c r="S26" s="2"/>
      <c r="T26" s="45"/>
      <c r="U26" s="2"/>
      <c r="V26" s="392"/>
      <c r="W26" s="87">
        <f>Y21*2+Y22*7+Y23*1+Y24*0+Y25*0+Y26*8</f>
        <v>30.499999999999996</v>
      </c>
      <c r="X26" s="80" t="s">
        <v>41</v>
      </c>
      <c r="Y26" s="46">
        <v>0</v>
      </c>
      <c r="Z26" s="55"/>
      <c r="AA26" s="61" t="s">
        <v>34</v>
      </c>
      <c r="AB26" s="56"/>
      <c r="AC26" s="61"/>
      <c r="AD26" s="61"/>
      <c r="AE26" s="61">
        <f>AB26*15</f>
        <v>0</v>
      </c>
      <c r="AF26" s="61"/>
      <c r="AG26" s="89"/>
    </row>
    <row r="27" spans="2:33" s="57" customFormat="1" ht="27.9" customHeight="1">
      <c r="B27" s="47" t="s">
        <v>35</v>
      </c>
      <c r="C27" s="99"/>
      <c r="D27" s="2"/>
      <c r="E27" s="45"/>
      <c r="F27" s="2"/>
      <c r="G27" s="95"/>
      <c r="H27" s="96"/>
      <c r="I27" s="95"/>
      <c r="J27" s="95"/>
      <c r="K27" s="96"/>
      <c r="L27" s="95"/>
      <c r="M27" s="95"/>
      <c r="N27" s="96"/>
      <c r="O27" s="95"/>
      <c r="P27" s="95"/>
      <c r="Q27" s="96"/>
      <c r="R27" s="95"/>
      <c r="S27" s="95"/>
      <c r="T27" s="96"/>
      <c r="U27" s="95"/>
      <c r="V27" s="392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50"/>
      <c r="C28" s="100"/>
      <c r="D28" s="96"/>
      <c r="E28" s="96"/>
      <c r="F28" s="95"/>
      <c r="G28" s="95"/>
      <c r="H28" s="96"/>
      <c r="I28" s="95"/>
      <c r="J28" s="95"/>
      <c r="K28" s="96"/>
      <c r="L28" s="95"/>
      <c r="M28" s="95"/>
      <c r="N28" s="96"/>
      <c r="O28" s="95"/>
      <c r="P28" s="95"/>
      <c r="Q28" s="96"/>
      <c r="R28" s="95"/>
      <c r="S28" s="95"/>
      <c r="T28" s="96"/>
      <c r="U28" s="95"/>
      <c r="V28" s="393"/>
      <c r="W28" s="88">
        <f>W22*4+W26*4+W24*9</f>
        <v>830.5</v>
      </c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1"/>
    </row>
    <row r="29" spans="2:33" s="36" customFormat="1" ht="27.9" customHeight="1">
      <c r="B29" s="31">
        <v>11</v>
      </c>
      <c r="C29" s="368"/>
      <c r="D29" s="32" t="str">
        <f>'114.11月菜單'!N33</f>
        <v>地瓜飯</v>
      </c>
      <c r="E29" s="32" t="s">
        <v>49</v>
      </c>
      <c r="F29" s="32"/>
      <c r="G29" s="32" t="str">
        <f>'114.11月菜單'!N34</f>
        <v>家常豆腐(豆)</v>
      </c>
      <c r="H29" s="32" t="s">
        <v>48</v>
      </c>
      <c r="I29" s="32"/>
      <c r="J29" s="32" t="str">
        <f>'114.11月菜單'!N35</f>
        <v>滷豆乾(豆)X2</v>
      </c>
      <c r="K29" s="32" t="s">
        <v>206</v>
      </c>
      <c r="L29" s="32"/>
      <c r="M29" s="32" t="str">
        <f>'114.11月菜單'!N36</f>
        <v>滷蛋X1</v>
      </c>
      <c r="N29" s="32" t="s">
        <v>48</v>
      </c>
      <c r="O29" s="32"/>
      <c r="P29" s="32" t="str">
        <f>'114.11月菜單'!N37</f>
        <v>季節蔬菜X2</v>
      </c>
      <c r="Q29" s="32" t="s">
        <v>51</v>
      </c>
      <c r="R29" s="32"/>
      <c r="S29" s="32" t="str">
        <f>'114.11月菜單'!N38</f>
        <v>蔬菜湯/水果</v>
      </c>
      <c r="T29" s="32" t="s">
        <v>48</v>
      </c>
      <c r="U29" s="32"/>
      <c r="V29" s="369" t="s">
        <v>34</v>
      </c>
      <c r="W29" s="33" t="s">
        <v>159</v>
      </c>
      <c r="X29" s="34" t="s">
        <v>19</v>
      </c>
      <c r="Y29" s="35">
        <v>6.4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368"/>
      <c r="D30" s="2" t="s">
        <v>68</v>
      </c>
      <c r="E30" s="2"/>
      <c r="F30" s="2">
        <v>55</v>
      </c>
      <c r="G30" s="2" t="s">
        <v>136</v>
      </c>
      <c r="H30" s="2" t="s">
        <v>222</v>
      </c>
      <c r="I30" s="2">
        <v>60</v>
      </c>
      <c r="J30" s="102" t="s">
        <v>279</v>
      </c>
      <c r="K30" s="137" t="s">
        <v>198</v>
      </c>
      <c r="L30" s="138">
        <v>50</v>
      </c>
      <c r="M30" s="198" t="s">
        <v>293</v>
      </c>
      <c r="N30" s="198"/>
      <c r="O30" s="198">
        <v>55</v>
      </c>
      <c r="P30" s="2" t="s">
        <v>65</v>
      </c>
      <c r="Q30" s="2"/>
      <c r="R30" s="2">
        <v>120</v>
      </c>
      <c r="S30" s="2" t="s">
        <v>169</v>
      </c>
      <c r="T30" s="2"/>
      <c r="U30" s="2">
        <v>30</v>
      </c>
      <c r="V30" s="370"/>
      <c r="W30" s="89">
        <f>Y29*15+Y30*0+Y31*5+Y32*0+Y33*15+Y34*12</f>
        <v>118.5</v>
      </c>
      <c r="X30" s="38" t="s">
        <v>24</v>
      </c>
      <c r="Y30" s="39">
        <v>2.7</v>
      </c>
      <c r="Z30" s="15"/>
      <c r="AA30" s="17" t="s">
        <v>25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89"/>
    </row>
    <row r="31" spans="2:33" ht="27.9" customHeight="1">
      <c r="B31" s="37">
        <v>27</v>
      </c>
      <c r="C31" s="368"/>
      <c r="D31" s="2" t="s">
        <v>62</v>
      </c>
      <c r="E31" s="2"/>
      <c r="F31" s="2">
        <v>110</v>
      </c>
      <c r="G31" s="2" t="s">
        <v>122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 t="s">
        <v>122</v>
      </c>
      <c r="T31" s="2"/>
      <c r="U31" s="2">
        <v>1</v>
      </c>
      <c r="V31" s="370"/>
      <c r="W31" s="40" t="s">
        <v>45</v>
      </c>
      <c r="X31" s="41" t="s">
        <v>26</v>
      </c>
      <c r="Y31" s="39">
        <v>1.5</v>
      </c>
      <c r="AA31" s="42" t="s">
        <v>27</v>
      </c>
      <c r="AB31" s="17">
        <v>2</v>
      </c>
      <c r="AC31" s="43">
        <f>AB31*7</f>
        <v>14</v>
      </c>
      <c r="AD31" s="17">
        <f>AB31*5</f>
        <v>10</v>
      </c>
      <c r="AE31" s="17" t="s">
        <v>28</v>
      </c>
      <c r="AF31" s="44">
        <f>AC31*4+AD31*9</f>
        <v>146</v>
      </c>
      <c r="AG31" s="76"/>
    </row>
    <row r="32" spans="2:33" ht="27.9" customHeight="1">
      <c r="B32" s="37" t="s">
        <v>10</v>
      </c>
      <c r="C32" s="368"/>
      <c r="D32" s="45"/>
      <c r="E32" s="45"/>
      <c r="F32" s="2"/>
      <c r="G32" s="2"/>
      <c r="H32" s="45"/>
      <c r="I32" s="2"/>
      <c r="J32" s="2"/>
      <c r="K32" s="2"/>
      <c r="L32" s="2"/>
      <c r="M32" s="2"/>
      <c r="N32" s="85"/>
      <c r="O32" s="2"/>
      <c r="P32" s="2"/>
      <c r="Q32" s="45"/>
      <c r="R32" s="2"/>
      <c r="S32" s="2" t="s">
        <v>86</v>
      </c>
      <c r="T32" s="2"/>
      <c r="U32" s="2">
        <v>1</v>
      </c>
      <c r="V32" s="370"/>
      <c r="W32" s="87">
        <f>Y29*0+Y30*5+Y31*0+Y32*5+Y33*0+Y34*4</f>
        <v>28.5</v>
      </c>
      <c r="X32" s="41" t="s">
        <v>29</v>
      </c>
      <c r="Y32" s="39">
        <v>3</v>
      </c>
      <c r="Z32" s="15"/>
      <c r="AA32" s="16" t="s">
        <v>30</v>
      </c>
      <c r="AB32" s="17">
        <v>1.7</v>
      </c>
      <c r="AC32" s="17">
        <f>AB32*1</f>
        <v>1.7</v>
      </c>
      <c r="AD32" s="17" t="s">
        <v>28</v>
      </c>
      <c r="AE32" s="17">
        <f>AB32*5</f>
        <v>8.5</v>
      </c>
      <c r="AF32" s="17">
        <f>AC32*4+AE32*4</f>
        <v>40.799999999999997</v>
      </c>
      <c r="AG32" s="89"/>
    </row>
    <row r="33" spans="2:33" ht="27.9" customHeight="1">
      <c r="B33" s="367" t="s">
        <v>139</v>
      </c>
      <c r="C33" s="368"/>
      <c r="D33" s="45"/>
      <c r="E33" s="45"/>
      <c r="F33" s="2"/>
      <c r="G33" s="2"/>
      <c r="H33" s="45"/>
      <c r="I33" s="2"/>
      <c r="J33" s="2"/>
      <c r="K33" s="45"/>
      <c r="L33" s="2"/>
      <c r="M33" s="2"/>
      <c r="N33" s="45"/>
      <c r="O33" s="2"/>
      <c r="P33" s="2"/>
      <c r="Q33" s="45"/>
      <c r="R33" s="2"/>
      <c r="S33" s="2"/>
      <c r="T33" s="85"/>
      <c r="U33" s="2"/>
      <c r="V33" s="370"/>
      <c r="W33" s="40" t="s">
        <v>46</v>
      </c>
      <c r="X33" s="41" t="s">
        <v>32</v>
      </c>
      <c r="Y33" s="39">
        <v>1</v>
      </c>
      <c r="AA33" s="16" t="s">
        <v>33</v>
      </c>
      <c r="AB33" s="17">
        <v>2.5</v>
      </c>
      <c r="AC33" s="17"/>
      <c r="AD33" s="17">
        <f>AB33*5</f>
        <v>12.5</v>
      </c>
      <c r="AE33" s="17" t="s">
        <v>28</v>
      </c>
      <c r="AF33" s="17">
        <f>AD33*9</f>
        <v>112.5</v>
      </c>
      <c r="AG33" s="76"/>
    </row>
    <row r="34" spans="2:33" ht="27.9" customHeight="1">
      <c r="B34" s="367"/>
      <c r="C34" s="368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370"/>
      <c r="W34" s="87">
        <f>Y29*2+Y30*7+Y31*1+Y32*0+Y33*0+Y34*8</f>
        <v>33.200000000000003</v>
      </c>
      <c r="X34" s="80" t="s">
        <v>41</v>
      </c>
      <c r="Y34" s="46">
        <v>0</v>
      </c>
      <c r="Z34" s="121"/>
      <c r="AA34" s="16" t="s">
        <v>34</v>
      </c>
      <c r="AB34" s="17">
        <v>1</v>
      </c>
      <c r="AE34" s="16">
        <f>AB34*15</f>
        <v>15</v>
      </c>
      <c r="AG34" s="89"/>
    </row>
    <row r="35" spans="2:33" ht="27.9" customHeight="1">
      <c r="B35" s="47" t="s">
        <v>35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70"/>
      <c r="W35" s="40" t="s">
        <v>12</v>
      </c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>
      <c r="B36" s="177"/>
      <c r="C36" s="178"/>
      <c r="D36" s="126"/>
      <c r="E36" s="126"/>
      <c r="F36" s="125"/>
      <c r="G36" s="125"/>
      <c r="H36" s="126"/>
      <c r="I36" s="125"/>
      <c r="J36" s="125"/>
      <c r="K36" s="126"/>
      <c r="L36" s="125"/>
      <c r="M36" s="125"/>
      <c r="N36" s="126"/>
      <c r="O36" s="125"/>
      <c r="P36" s="125"/>
      <c r="Q36" s="126"/>
      <c r="R36" s="125"/>
      <c r="S36" s="125"/>
      <c r="T36" s="126"/>
      <c r="U36" s="125"/>
      <c r="V36" s="377"/>
      <c r="W36" s="179">
        <f>W30*4+W34*4+W32*9</f>
        <v>863.3</v>
      </c>
      <c r="X36" s="180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1"/>
    </row>
    <row r="37" spans="2:33" s="36" customFormat="1" ht="27.9" customHeight="1">
      <c r="B37" s="110">
        <v>11</v>
      </c>
      <c r="C37" s="395"/>
      <c r="D37" s="124" t="str">
        <f>'114.11月菜單'!R33</f>
        <v>香Q米飯</v>
      </c>
      <c r="E37" s="124" t="s">
        <v>15</v>
      </c>
      <c r="F37" s="124"/>
      <c r="G37" s="124" t="str">
        <f>'114.11月菜單'!R34</f>
        <v>素炒黑豆干片(豆)</v>
      </c>
      <c r="H37" s="124" t="s">
        <v>17</v>
      </c>
      <c r="I37" s="124"/>
      <c r="J37" s="124" t="str">
        <f>'114.11月菜單'!R35</f>
        <v>香滷蘭花干(豆)</v>
      </c>
      <c r="K37" s="124" t="s">
        <v>17</v>
      </c>
      <c r="L37" s="124"/>
      <c r="M37" s="124" t="str">
        <f>'114.11月菜單'!R36</f>
        <v>豆芽菜拌海芽</v>
      </c>
      <c r="N37" s="124" t="s">
        <v>17</v>
      </c>
      <c r="O37" s="124"/>
      <c r="P37" s="124" t="str">
        <f>'114.11月菜單'!R37</f>
        <v>季節蔬菜X2</v>
      </c>
      <c r="Q37" s="124" t="s">
        <v>18</v>
      </c>
      <c r="R37" s="124"/>
      <c r="S37" s="124" t="str">
        <f>'114.11月菜單'!R38</f>
        <v>金針湯(醃)</v>
      </c>
      <c r="T37" s="124" t="s">
        <v>17</v>
      </c>
      <c r="U37" s="124"/>
      <c r="V37" s="370"/>
      <c r="W37" s="40" t="s">
        <v>43</v>
      </c>
      <c r="X37" s="41" t="s">
        <v>19</v>
      </c>
      <c r="Y37" s="35">
        <v>6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110" t="s">
        <v>213</v>
      </c>
      <c r="C38" s="390"/>
      <c r="D38" s="2" t="s">
        <v>62</v>
      </c>
      <c r="E38" s="2"/>
      <c r="F38" s="2">
        <v>120</v>
      </c>
      <c r="G38" s="57" t="s">
        <v>280</v>
      </c>
      <c r="H38" s="106" t="s">
        <v>92</v>
      </c>
      <c r="I38" s="105">
        <v>60</v>
      </c>
      <c r="J38" s="2" t="s">
        <v>276</v>
      </c>
      <c r="K38" s="2" t="s">
        <v>92</v>
      </c>
      <c r="L38" s="2">
        <v>50</v>
      </c>
      <c r="M38" s="2" t="s">
        <v>162</v>
      </c>
      <c r="N38" s="2"/>
      <c r="O38" s="2">
        <v>60</v>
      </c>
      <c r="P38" s="2" t="s">
        <v>65</v>
      </c>
      <c r="Q38" s="2"/>
      <c r="R38" s="2">
        <v>120</v>
      </c>
      <c r="S38" s="69" t="s">
        <v>281</v>
      </c>
      <c r="T38" s="2" t="s">
        <v>94</v>
      </c>
      <c r="U38" s="2">
        <v>1</v>
      </c>
      <c r="V38" s="370"/>
      <c r="W38" s="89">
        <f>Y37*15+Y38*0+Y39*5+Y40*0+Y41*15+Y42*12+15</f>
        <v>115.5</v>
      </c>
      <c r="X38" s="38" t="s">
        <v>24</v>
      </c>
      <c r="Y38" s="39">
        <v>2.4</v>
      </c>
      <c r="Z38" s="15"/>
      <c r="AA38" s="17" t="s">
        <v>25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89"/>
    </row>
    <row r="39" spans="2:33" ht="27.9" customHeight="1">
      <c r="B39" s="110">
        <v>28</v>
      </c>
      <c r="C39" s="390"/>
      <c r="D39" s="2"/>
      <c r="E39" s="2"/>
      <c r="F39" s="2"/>
      <c r="G39" s="57"/>
      <c r="H39" s="112"/>
      <c r="I39" s="105"/>
      <c r="J39" s="2"/>
      <c r="K39" s="2"/>
      <c r="L39" s="2"/>
      <c r="M39" s="2" t="s">
        <v>144</v>
      </c>
      <c r="N39" s="2"/>
      <c r="O39" s="2">
        <v>5</v>
      </c>
      <c r="P39" s="2"/>
      <c r="Q39" s="2"/>
      <c r="R39" s="2"/>
      <c r="S39" s="2" t="s">
        <v>69</v>
      </c>
      <c r="T39" s="2"/>
      <c r="U39" s="2">
        <v>20</v>
      </c>
      <c r="V39" s="370"/>
      <c r="W39" s="40" t="s">
        <v>45</v>
      </c>
      <c r="X39" s="41" t="s">
        <v>26</v>
      </c>
      <c r="Y39" s="39">
        <v>2.1</v>
      </c>
      <c r="AA39" s="42" t="s">
        <v>27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28</v>
      </c>
      <c r="AF39" s="44">
        <f>AC39*4+AD39*9</f>
        <v>167.89999999999998</v>
      </c>
      <c r="AG39" s="76"/>
    </row>
    <row r="40" spans="2:33" ht="27.9" customHeight="1">
      <c r="B40" s="110" t="s">
        <v>214</v>
      </c>
      <c r="C40" s="390"/>
      <c r="D40" s="45"/>
      <c r="E40" s="45"/>
      <c r="F40" s="2"/>
      <c r="H40" s="112"/>
      <c r="J40" s="2"/>
      <c r="K40" s="45"/>
      <c r="L40" s="2"/>
      <c r="M40" s="2" t="s">
        <v>122</v>
      </c>
      <c r="N40" s="86"/>
      <c r="O40" s="2">
        <v>1</v>
      </c>
      <c r="P40" s="2"/>
      <c r="Q40" s="45"/>
      <c r="R40" s="2"/>
      <c r="S40" s="2"/>
      <c r="T40" s="2"/>
      <c r="U40" s="2"/>
      <c r="V40" s="370"/>
      <c r="W40" s="87">
        <f>Y37*0+Y38*5+Y39*0+Y40*5+Y41*0+Y42*4</f>
        <v>27</v>
      </c>
      <c r="X40" s="41" t="s">
        <v>29</v>
      </c>
      <c r="Y40" s="39">
        <v>3</v>
      </c>
      <c r="Z40" s="15"/>
      <c r="AA40" s="16" t="s">
        <v>30</v>
      </c>
      <c r="AB40" s="17">
        <v>1.5</v>
      </c>
      <c r="AC40" s="17">
        <f>AB40*1</f>
        <v>1.5</v>
      </c>
      <c r="AD40" s="17" t="s">
        <v>28</v>
      </c>
      <c r="AE40" s="17">
        <f>AB40*5</f>
        <v>7.5</v>
      </c>
      <c r="AF40" s="17">
        <f>AC40*4+AE40*4</f>
        <v>36</v>
      </c>
      <c r="AG40" s="89"/>
    </row>
    <row r="41" spans="2:33" ht="27.9" customHeight="1">
      <c r="B41" s="394" t="s">
        <v>215</v>
      </c>
      <c r="C41" s="390"/>
      <c r="D41" s="45"/>
      <c r="E41" s="45"/>
      <c r="F41" s="2"/>
      <c r="H41" s="112"/>
      <c r="J41" s="2"/>
      <c r="K41" s="45"/>
      <c r="L41" s="2"/>
      <c r="M41" s="2"/>
      <c r="N41" s="45"/>
      <c r="O41" s="2"/>
      <c r="P41" s="2"/>
      <c r="Q41" s="45"/>
      <c r="R41" s="2"/>
      <c r="S41" s="2"/>
      <c r="T41" s="45"/>
      <c r="U41" s="2"/>
      <c r="V41" s="370"/>
      <c r="W41" s="40" t="s">
        <v>46</v>
      </c>
      <c r="X41" s="41" t="s">
        <v>32</v>
      </c>
      <c r="Y41" s="39">
        <v>0</v>
      </c>
      <c r="AA41" s="16" t="s">
        <v>33</v>
      </c>
      <c r="AB41" s="17">
        <v>2.5</v>
      </c>
      <c r="AC41" s="17"/>
      <c r="AD41" s="17">
        <f>AB41*5</f>
        <v>12.5</v>
      </c>
      <c r="AE41" s="17" t="s">
        <v>28</v>
      </c>
      <c r="AF41" s="17">
        <f>AD41*9</f>
        <v>112.5</v>
      </c>
      <c r="AG41" s="76"/>
    </row>
    <row r="42" spans="2:33" ht="27.9" customHeight="1">
      <c r="B42" s="394"/>
      <c r="C42" s="390"/>
      <c r="D42" s="45"/>
      <c r="E42" s="45"/>
      <c r="F42" s="2"/>
      <c r="G42" s="2"/>
      <c r="H42" s="45"/>
      <c r="I42" s="2"/>
      <c r="J42" s="2"/>
      <c r="K42" s="45"/>
      <c r="L42" s="2"/>
      <c r="M42" s="2"/>
      <c r="N42" s="2"/>
      <c r="O42" s="2"/>
      <c r="P42" s="2"/>
      <c r="Q42" s="45"/>
      <c r="R42" s="2"/>
      <c r="S42" s="2"/>
      <c r="T42" s="2"/>
      <c r="U42" s="2"/>
      <c r="V42" s="370"/>
      <c r="W42" s="87">
        <f>Y37*2+Y38*7+Y39*1+Y40*0+Y41*0+Y42*8</f>
        <v>30.900000000000002</v>
      </c>
      <c r="X42" s="80" t="s">
        <v>41</v>
      </c>
      <c r="Y42" s="46">
        <v>0</v>
      </c>
      <c r="Z42" s="15"/>
      <c r="AA42" s="16" t="s">
        <v>34</v>
      </c>
      <c r="AE42" s="16">
        <f>AB42*15</f>
        <v>0</v>
      </c>
      <c r="AG42" s="89"/>
    </row>
    <row r="43" spans="2:33" ht="27.9" customHeight="1">
      <c r="B43" s="98"/>
      <c r="C43" s="101"/>
      <c r="D43" s="45"/>
      <c r="E43" s="45"/>
      <c r="F43" s="2"/>
      <c r="G43" s="2"/>
      <c r="H43" s="45"/>
      <c r="I43" s="2"/>
      <c r="J43" s="2"/>
      <c r="K43" s="45"/>
      <c r="L43" s="2"/>
      <c r="M43" s="2"/>
      <c r="N43" s="86"/>
      <c r="O43" s="2"/>
      <c r="P43" s="2"/>
      <c r="Q43" s="45"/>
      <c r="R43" s="2"/>
      <c r="S43" s="2"/>
      <c r="T43" s="45"/>
      <c r="U43" s="2"/>
      <c r="V43" s="370"/>
      <c r="W43" s="40" t="s">
        <v>12</v>
      </c>
      <c r="X43" s="49"/>
      <c r="Y43" s="39"/>
      <c r="AC43" s="16">
        <f>SUM(AC38:AC42)</f>
        <v>29.599999999999998</v>
      </c>
      <c r="AD43" s="16">
        <f>SUM(AD38:AD42)</f>
        <v>24</v>
      </c>
      <c r="AE43" s="16">
        <f>SUM(AE38:AE42)</f>
        <v>97.5</v>
      </c>
      <c r="AF43" s="16">
        <f>AC43*4+AD43*9+AE43*4</f>
        <v>724.4</v>
      </c>
      <c r="AG43" s="76"/>
    </row>
    <row r="44" spans="2:33" ht="27.9" customHeight="1" thickBot="1">
      <c r="B44" s="173"/>
      <c r="C44" s="174"/>
      <c r="D44" s="175"/>
      <c r="E44" s="175"/>
      <c r="F44" s="176"/>
      <c r="G44" s="176"/>
      <c r="H44" s="175"/>
      <c r="I44" s="176"/>
      <c r="J44" s="176"/>
      <c r="K44" s="45"/>
      <c r="L44" s="2"/>
      <c r="M44" s="2"/>
      <c r="N44" s="45"/>
      <c r="O44" s="2"/>
      <c r="P44" s="2"/>
      <c r="Q44" s="45"/>
      <c r="R44" s="2"/>
      <c r="S44" s="2"/>
      <c r="T44" s="45"/>
      <c r="U44" s="2"/>
      <c r="V44" s="371"/>
      <c r="W44" s="88">
        <f>W38*4+W42*4+W40*9</f>
        <v>828.6</v>
      </c>
      <c r="X44" s="53"/>
      <c r="Y44" s="54"/>
      <c r="Z44" s="15"/>
      <c r="AC44" s="52">
        <f>AC43*4/AF43</f>
        <v>0.16344561016013251</v>
      </c>
      <c r="AD44" s="52">
        <f>AD43*9/AF43</f>
        <v>0.29817780231916069</v>
      </c>
      <c r="AE44" s="52">
        <f>AE43*4/AF43</f>
        <v>0.53837658752070683</v>
      </c>
      <c r="AG44" s="91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396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74"/>
      <c r="AB45" s="56"/>
    </row>
    <row r="46" spans="2:33">
      <c r="B46" s="56"/>
      <c r="C46" s="61"/>
      <c r="D46" s="375"/>
      <c r="E46" s="375"/>
      <c r="F46" s="376"/>
      <c r="G46" s="376"/>
      <c r="H46" s="75"/>
      <c r="K46" s="75"/>
      <c r="N46" s="75"/>
      <c r="Q46" s="75"/>
      <c r="T46" s="75"/>
    </row>
  </sheetData>
  <mergeCells count="19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114.11月菜單</vt:lpstr>
      <vt:lpstr>第一週明細</vt:lpstr>
      <vt:lpstr>第二週明細</vt:lpstr>
      <vt:lpstr>第三週明細 </vt:lpstr>
      <vt:lpstr>第四週明細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2025-10-20T07:31:41Z</cp:lastPrinted>
  <dcterms:created xsi:type="dcterms:W3CDTF">2013-10-17T10:44:48Z</dcterms:created>
  <dcterms:modified xsi:type="dcterms:W3CDTF">2025-10-20T07:31:42Z</dcterms:modified>
</cp:coreProperties>
</file>