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FB101851-0363-4FF3-858C-EA99824623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1月菜單" sheetId="20" r:id="rId1"/>
    <sheet name="第一週明細" sheetId="4" r:id="rId2"/>
    <sheet name="第二週明細" sheetId="7" r:id="rId3"/>
    <sheet name="第三週明細 " sheetId="8" r:id="rId4"/>
    <sheet name="第四週明細 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8" l="1"/>
  <c r="W30" i="21"/>
  <c r="W30" i="7"/>
  <c r="W30" i="4"/>
  <c r="W6" i="4"/>
  <c r="S37" i="21" l="1"/>
  <c r="P37" i="21"/>
  <c r="M37" i="21"/>
  <c r="J37" i="21"/>
  <c r="G37" i="21"/>
  <c r="D37" i="21"/>
  <c r="W42" i="21"/>
  <c r="U46" i="20" s="1"/>
  <c r="W40" i="21"/>
  <c r="U45" i="20" s="1"/>
  <c r="W38" i="21"/>
  <c r="S46" i="20" s="1"/>
  <c r="W34" i="7"/>
  <c r="W32" i="7"/>
  <c r="W44" i="21" l="1"/>
  <c r="S45" i="20" s="1"/>
  <c r="W36" i="7"/>
  <c r="W34" i="21"/>
  <c r="W26" i="21" l="1"/>
  <c r="W18" i="21"/>
  <c r="W10" i="21"/>
  <c r="W34" i="8" l="1"/>
  <c r="W26" i="8"/>
  <c r="W18" i="8"/>
  <c r="W10" i="8"/>
  <c r="W42" i="7"/>
  <c r="W26" i="7"/>
  <c r="W34" i="4"/>
  <c r="W26" i="4"/>
  <c r="W18" i="4"/>
  <c r="W10" i="4"/>
  <c r="S29" i="21" l="1"/>
  <c r="P29" i="21"/>
  <c r="M29" i="21"/>
  <c r="J29" i="21"/>
  <c r="G29" i="21"/>
  <c r="D29" i="21"/>
  <c r="Q46" i="20"/>
  <c r="W32" i="21"/>
  <c r="Q45" i="20" s="1"/>
  <c r="W36" i="21" l="1"/>
  <c r="O45" i="20" s="1"/>
  <c r="O46" i="20"/>
  <c r="W18" i="7" l="1"/>
  <c r="M46" i="20" l="1"/>
  <c r="W24" i="21"/>
  <c r="M45" i="20" s="1"/>
  <c r="W22" i="21"/>
  <c r="D21" i="21"/>
  <c r="G21" i="21"/>
  <c r="J21" i="21"/>
  <c r="M21" i="21"/>
  <c r="P21" i="21"/>
  <c r="S21" i="21"/>
  <c r="W28" i="21" l="1"/>
  <c r="K45" i="20" s="1"/>
  <c r="K46" i="20"/>
  <c r="I46" i="20" l="1"/>
  <c r="S13" i="21"/>
  <c r="P13" i="21"/>
  <c r="M13" i="21"/>
  <c r="J13" i="21"/>
  <c r="G13" i="21"/>
  <c r="D13" i="21"/>
  <c r="W16" i="21"/>
  <c r="I45" i="20" s="1"/>
  <c r="W14" i="21"/>
  <c r="G46" i="20" s="1"/>
  <c r="W20" i="21" l="1"/>
  <c r="G45" i="20" s="1"/>
  <c r="W8" i="21" l="1"/>
  <c r="W6" i="21"/>
  <c r="W42" i="8"/>
  <c r="W40" i="8"/>
  <c r="W38" i="8"/>
  <c r="W32" i="8"/>
  <c r="W24" i="8"/>
  <c r="M36" i="20" s="1"/>
  <c r="W22" i="8"/>
  <c r="W16" i="8"/>
  <c r="W14" i="8"/>
  <c r="W8" i="8"/>
  <c r="W6" i="8"/>
  <c r="W40" i="7"/>
  <c r="W38" i="7"/>
  <c r="W24" i="7"/>
  <c r="W22" i="7"/>
  <c r="W16" i="7"/>
  <c r="W14" i="7"/>
  <c r="W10" i="7"/>
  <c r="W8" i="7"/>
  <c r="W6" i="7"/>
  <c r="W42" i="4"/>
  <c r="W40" i="4"/>
  <c r="W38" i="4"/>
  <c r="W32" i="4"/>
  <c r="W24" i="4"/>
  <c r="W22" i="4"/>
  <c r="W16" i="4"/>
  <c r="W14" i="4"/>
  <c r="W8" i="4"/>
  <c r="W28" i="8" l="1"/>
  <c r="W44" i="4"/>
  <c r="W12" i="8"/>
  <c r="W12" i="21"/>
  <c r="C45" i="20" s="1"/>
  <c r="W44" i="8"/>
  <c r="W36" i="8"/>
  <c r="W20" i="8"/>
  <c r="W44" i="7"/>
  <c r="W28" i="7"/>
  <c r="W20" i="7"/>
  <c r="W12" i="7"/>
  <c r="W36" i="4"/>
  <c r="W28" i="4"/>
  <c r="W20" i="4"/>
  <c r="W12" i="4"/>
  <c r="S5" i="21" l="1"/>
  <c r="P5" i="21"/>
  <c r="M5" i="21"/>
  <c r="J5" i="21"/>
  <c r="G5" i="21"/>
  <c r="D5" i="21"/>
  <c r="E46" i="20"/>
  <c r="E45" i="20"/>
  <c r="C46" i="20"/>
  <c r="AE42" i="21"/>
  <c r="AD41" i="21"/>
  <c r="AE40" i="21"/>
  <c r="AC40" i="21"/>
  <c r="AD39" i="21"/>
  <c r="AC39" i="21"/>
  <c r="AE38" i="21"/>
  <c r="AC38" i="21"/>
  <c r="AE34" i="21"/>
  <c r="AD33" i="21"/>
  <c r="AF33" i="21" s="1"/>
  <c r="AE32" i="21"/>
  <c r="AC32" i="2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AD35" i="21" l="1"/>
  <c r="AC19" i="21"/>
  <c r="AF16" i="21"/>
  <c r="AF40" i="21"/>
  <c r="AE19" i="21"/>
  <c r="AE27" i="21"/>
  <c r="AF24" i="21"/>
  <c r="AE35" i="21"/>
  <c r="AF32" i="21"/>
  <c r="AF38" i="21"/>
  <c r="AD19" i="21"/>
  <c r="AF23" i="21"/>
  <c r="AF39" i="21"/>
  <c r="AF14" i="21"/>
  <c r="AD27" i="21"/>
  <c r="AE43" i="21"/>
  <c r="AC43" i="21"/>
  <c r="AF15" i="21"/>
  <c r="AF22" i="21"/>
  <c r="AF30" i="21"/>
  <c r="AD43" i="21"/>
  <c r="AC35" i="21"/>
  <c r="AC27" i="21"/>
  <c r="AF31" i="21"/>
  <c r="AF41" i="21"/>
  <c r="AF19" i="21" l="1"/>
  <c r="AC20" i="21" s="1"/>
  <c r="AF43" i="21"/>
  <c r="AD44" i="21" s="1"/>
  <c r="AF35" i="21"/>
  <c r="AC36" i="21" s="1"/>
  <c r="AF27" i="21"/>
  <c r="AC28" i="21" s="1"/>
  <c r="AE20" i="21" l="1"/>
  <c r="AD20" i="21"/>
  <c r="AE44" i="21"/>
  <c r="AC44" i="21"/>
  <c r="AE28" i="21"/>
  <c r="AD28" i="21"/>
  <c r="AD36" i="21"/>
  <c r="AE36" i="21"/>
  <c r="S13" i="4"/>
  <c r="Q28" i="20" l="1"/>
  <c r="Q27" i="20"/>
  <c r="M28" i="20"/>
  <c r="S29" i="7" l="1"/>
  <c r="P29" i="7"/>
  <c r="M29" i="7"/>
  <c r="J29" i="7"/>
  <c r="G29" i="7"/>
  <c r="O28" i="20" l="1"/>
  <c r="G28" i="20"/>
  <c r="I27" i="20"/>
  <c r="S37" i="8" l="1"/>
  <c r="P37" i="8"/>
  <c r="M37" i="8"/>
  <c r="J37" i="8"/>
  <c r="G37" i="8"/>
  <c r="D37" i="8"/>
  <c r="U37" i="20"/>
  <c r="U36" i="20"/>
  <c r="S37" i="20" l="1"/>
  <c r="S36" i="20" l="1"/>
  <c r="S29" i="8" l="1"/>
  <c r="P29" i="8"/>
  <c r="M29" i="8"/>
  <c r="J29" i="8"/>
  <c r="G29" i="8"/>
  <c r="D29" i="8"/>
  <c r="S21" i="8"/>
  <c r="P21" i="8"/>
  <c r="M21" i="8"/>
  <c r="J21" i="8"/>
  <c r="G21" i="8"/>
  <c r="D21" i="8"/>
  <c r="S13" i="8"/>
  <c r="P13" i="8"/>
  <c r="M13" i="8"/>
  <c r="J13" i="8"/>
  <c r="G13" i="8"/>
  <c r="D13" i="8"/>
  <c r="S5" i="8"/>
  <c r="P5" i="8"/>
  <c r="M5" i="8"/>
  <c r="J5" i="8"/>
  <c r="G5" i="8"/>
  <c r="D5" i="8"/>
  <c r="S37" i="7"/>
  <c r="P37" i="7"/>
  <c r="M37" i="7"/>
  <c r="J37" i="7"/>
  <c r="G37" i="7"/>
  <c r="D37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M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37" i="20"/>
  <c r="I28" i="20"/>
  <c r="O36" i="20" l="1"/>
  <c r="G27" i="20"/>
  <c r="O27" i="20"/>
  <c r="K27" i="20"/>
  <c r="C27" i="20"/>
  <c r="Q37" i="20" l="1"/>
  <c r="Q36" i="20"/>
  <c r="O37" i="20"/>
  <c r="K36" i="20"/>
  <c r="K37" i="20" l="1"/>
  <c r="K19" i="20" l="1"/>
  <c r="E37" i="20" l="1"/>
  <c r="C37" i="20"/>
  <c r="U19" i="20" l="1"/>
  <c r="U18" i="20"/>
  <c r="S19" i="20"/>
  <c r="Q18" i="20" l="1"/>
  <c r="Q19" i="20" l="1"/>
  <c r="I36" i="20" l="1"/>
  <c r="I37" i="20"/>
  <c r="I18" i="20"/>
  <c r="U27" i="20" l="1"/>
  <c r="M27" i="20"/>
  <c r="M18" i="20"/>
  <c r="E27" i="20" l="1"/>
  <c r="U28" i="20" l="1"/>
  <c r="E19" i="20"/>
  <c r="G37" i="20" l="1"/>
  <c r="E36" i="20"/>
  <c r="S28" i="20"/>
  <c r="K28" i="20"/>
  <c r="O19" i="20"/>
  <c r="M19" i="20"/>
  <c r="I19" i="20"/>
  <c r="G19" i="20"/>
  <c r="E18" i="20"/>
  <c r="C19" i="20"/>
  <c r="C28" i="20" l="1"/>
  <c r="E28" i="20"/>
  <c r="S18" i="20"/>
  <c r="G36" i="20" l="1"/>
  <c r="K18" i="20"/>
  <c r="O18" i="20"/>
  <c r="G18" i="20"/>
  <c r="C36" i="20"/>
  <c r="S27" i="20"/>
  <c r="C18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F39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D12" i="8" s="1"/>
  <c r="AF35" i="8"/>
  <c r="AD36" i="8" s="1"/>
  <c r="AE20" i="8" l="1"/>
  <c r="AD28" i="8"/>
  <c r="AC28" i="8"/>
  <c r="AC44" i="8"/>
  <c r="AD20" i="8"/>
  <c r="AE12" i="8"/>
  <c r="AC36" i="8"/>
  <c r="AE36" i="8"/>
  <c r="AC12" i="8"/>
  <c r="AE44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D20" i="4" l="1"/>
  <c r="AE36" i="4"/>
  <c r="AC36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<sst xmlns="http://schemas.openxmlformats.org/spreadsheetml/2006/main" count="1225" uniqueCount="285">
  <si>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</si>
  <si>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</si>
  <si>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</si>
  <si>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</si>
  <si>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</si>
  <si>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</si>
  <si>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</si>
  <si>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</si>
  <si>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</si>
  <si>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</si>
  <si>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</si>
  <si>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</si>
  <si>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</si>
  <si>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</si>
  <si>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</si>
  <si>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</si>
  <si>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</si>
  <si>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</si>
  <si>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</si>
  <si>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</si>
  <si>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</si>
  <si>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</si>
  <si>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</si>
  <si>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</si>
  <si>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</si>
  <si>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</si>
  <si>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</si>
  <si>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</si>
  <si>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</si>
  <si>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</si>
  <si>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</si>
  <si>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</si>
  <si>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</si>
  <si>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</si>
  <si>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</si>
  <si>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</si>
  <si>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</si>
  <si>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</si>
  <si>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</si>
  <si>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</si>
  <si>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</si>
  <si>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</si>
  <si>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</si>
  <si>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</si>
  <si>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</si>
  <si>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</si>
  <si>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</si>
  <si>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</si>
  <si>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</si>
  <si>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</si>
  <si>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</si>
  <si>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</si>
  <si>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</si>
  <si>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</si>
  <si>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</si>
  <si>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</si>
  <si>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</si>
  <si>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</si>
  <si>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</si>
  <si>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</si>
  <si>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</si>
  <si>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餐數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</si>
  <si>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</si>
  <si>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</si>
  <si>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</si>
  <si>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</si>
  <si>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</si>
  <si>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</si>
  <si>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煮</t>
    <phoneticPr fontId="19" type="noConversion"/>
  </si>
  <si>
    <t>雞蛋</t>
    <phoneticPr fontId="19" type="noConversion"/>
  </si>
  <si>
    <t>烤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</si>
  <si>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</si>
  <si>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</si>
  <si>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</si>
  <si>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白蘿蔔</t>
    <phoneticPr fontId="19" type="noConversion"/>
  </si>
  <si>
    <t>炸</t>
    <phoneticPr fontId="19" type="noConversion"/>
  </si>
  <si>
    <t>煮</t>
    <phoneticPr fontId="19" type="noConversion"/>
  </si>
  <si>
    <t>滷</t>
    <phoneticPr fontId="19" type="noConversion"/>
  </si>
  <si>
    <t>星期三</t>
    <phoneticPr fontId="19" type="noConversion"/>
  </si>
  <si>
    <t>星期四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</si>
  <si>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</si>
  <si>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</si>
  <si>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</si>
  <si>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</si>
  <si>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醃</t>
    <phoneticPr fontId="19" type="noConversion"/>
  </si>
  <si>
    <t>味噌</t>
    <phoneticPr fontId="19" type="noConversion"/>
  </si>
  <si>
    <t>白米</t>
    <phoneticPr fontId="19" type="noConversion"/>
  </si>
  <si>
    <t>海</t>
    <phoneticPr fontId="19" type="noConversion"/>
  </si>
  <si>
    <t>杏鮑菇</t>
    <phoneticPr fontId="19" type="noConversion"/>
  </si>
  <si>
    <t>蔬菜</t>
    <phoneticPr fontId="19" type="noConversion"/>
  </si>
  <si>
    <t>紫菜</t>
    <phoneticPr fontId="19" type="noConversion"/>
  </si>
  <si>
    <t>生鮮豬絞肉</t>
    <phoneticPr fontId="19" type="noConversion"/>
  </si>
  <si>
    <t>木耳</t>
    <phoneticPr fontId="19" type="noConversion"/>
  </si>
  <si>
    <t>星期一</t>
    <phoneticPr fontId="19" type="noConversion"/>
  </si>
  <si>
    <t>蒸</t>
    <phoneticPr fontId="19" type="noConversion"/>
  </si>
  <si>
    <t>白米</t>
    <phoneticPr fontId="19" type="noConversion"/>
  </si>
  <si>
    <t>味噌豆腐湯(豆)</t>
    <phoneticPr fontId="19" type="noConversion"/>
  </si>
  <si>
    <t>豆干</t>
    <phoneticPr fontId="19" type="noConversion"/>
  </si>
  <si>
    <t>豆</t>
    <phoneticPr fontId="19" type="noConversion"/>
  </si>
  <si>
    <t>油蔥酥</t>
    <phoneticPr fontId="19" type="noConversion"/>
  </si>
  <si>
    <t>粉薑</t>
    <phoneticPr fontId="19" type="noConversion"/>
  </si>
  <si>
    <t>三色豆</t>
    <phoneticPr fontId="19" type="noConversion"/>
  </si>
  <si>
    <t>熱量：</t>
    <phoneticPr fontId="19" type="noConversion"/>
  </si>
  <si>
    <t>醣類：</t>
    <phoneticPr fontId="19" type="noConversion"/>
  </si>
  <si>
    <t>冬瓜</t>
    <phoneticPr fontId="19" type="noConversion"/>
  </si>
  <si>
    <t>豬肉來源:臺灣(豬肉及豬可食部位原料之原產地:臺灣)</t>
  </si>
  <si>
    <t>星期三</t>
    <phoneticPr fontId="19" type="noConversion"/>
  </si>
  <si>
    <t>甘藍</t>
    <phoneticPr fontId="19" type="noConversion"/>
  </si>
  <si>
    <t>傳統豆腐</t>
    <phoneticPr fontId="19" type="noConversion"/>
  </si>
  <si>
    <t>糙米飯</t>
    <phoneticPr fontId="19" type="noConversion"/>
  </si>
  <si>
    <t>乾香菇</t>
    <phoneticPr fontId="19" type="noConversion"/>
  </si>
  <si>
    <t>生鮮豬後腿肉絲</t>
    <phoneticPr fontId="19" type="noConversion"/>
  </si>
  <si>
    <t>胡蘿蔔</t>
    <phoneticPr fontId="19" type="noConversion"/>
  </si>
  <si>
    <t>糙粳米</t>
    <phoneticPr fontId="19" type="noConversion"/>
  </si>
  <si>
    <t>煮</t>
    <phoneticPr fontId="19" type="noConversion"/>
  </si>
  <si>
    <t>煮</t>
    <phoneticPr fontId="19" type="noConversion"/>
  </si>
  <si>
    <t>麵條</t>
    <phoneticPr fontId="19" type="noConversion"/>
  </si>
  <si>
    <t>冬瓜湯</t>
    <phoneticPr fontId="19" type="noConversion"/>
  </si>
  <si>
    <t>加</t>
    <phoneticPr fontId="19" type="noConversion"/>
  </si>
  <si>
    <t>金針菇</t>
    <phoneticPr fontId="19" type="noConversion"/>
  </si>
  <si>
    <t>生鮮雞胸肉</t>
    <phoneticPr fontId="19" type="noConversion"/>
  </si>
  <si>
    <t>綠豆芽</t>
    <phoneticPr fontId="19" type="noConversion"/>
  </si>
  <si>
    <t>煮</t>
    <phoneticPr fontId="19" type="noConversion"/>
  </si>
  <si>
    <t>芡</t>
    <phoneticPr fontId="19" type="noConversion"/>
  </si>
  <si>
    <t>冷凍玉米粒</t>
    <phoneticPr fontId="19" type="noConversion"/>
  </si>
  <si>
    <t>煮</t>
    <phoneticPr fontId="19" type="noConversion"/>
  </si>
  <si>
    <t>酸白菜</t>
    <phoneticPr fontId="19" type="noConversion"/>
  </si>
  <si>
    <t>結球白菜</t>
    <phoneticPr fontId="19" type="noConversion"/>
  </si>
  <si>
    <t>柴魚片</t>
    <phoneticPr fontId="19" type="noConversion"/>
  </si>
  <si>
    <t>蔬菜</t>
    <phoneticPr fontId="19" type="noConversion"/>
  </si>
  <si>
    <t>醃漬花胡瓜</t>
    <phoneticPr fontId="19" type="noConversion"/>
  </si>
  <si>
    <t>香菇絲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</si>
  <si>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</si>
  <si>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</si>
  <si>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</si>
  <si>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</si>
  <si>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</si>
  <si>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</si>
  <si>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獨家鹹豬肉</t>
    <phoneticPr fontId="19" type="noConversion"/>
  </si>
  <si>
    <t>冬瓜鮮菇湯</t>
    <phoneticPr fontId="19" type="noConversion"/>
  </si>
  <si>
    <t>古早味肉燥(醃)</t>
    <phoneticPr fontId="19" type="noConversion"/>
  </si>
  <si>
    <t>鮮蔬肉絲湯</t>
    <phoneticPr fontId="19" type="noConversion"/>
  </si>
  <si>
    <t>海芽蛋花湯</t>
    <phoneticPr fontId="19" type="noConversion"/>
  </si>
  <si>
    <t>生鮮豬前腿肉片</t>
    <phoneticPr fontId="19" type="noConversion"/>
  </si>
  <si>
    <t>新鮮麻竹筍</t>
    <phoneticPr fontId="19" type="noConversion"/>
  </si>
  <si>
    <t>海帶根</t>
    <phoneticPr fontId="19" type="noConversion"/>
  </si>
  <si>
    <t>玉米濃湯(芡)</t>
    <phoneticPr fontId="19" type="noConversion"/>
  </si>
  <si>
    <t>生鮮雞排</t>
    <phoneticPr fontId="19" type="noConversion"/>
  </si>
  <si>
    <t>雞水煮蛋</t>
    <phoneticPr fontId="19" type="noConversion"/>
  </si>
  <si>
    <t>豆</t>
    <phoneticPr fontId="19" type="noConversion"/>
  </si>
  <si>
    <t>生鮮豬里肌肉排</t>
    <phoneticPr fontId="19" type="noConversion"/>
  </si>
  <si>
    <t>梅干肉燥(醃)</t>
    <phoneticPr fontId="19" type="noConversion"/>
  </si>
  <si>
    <t>梅乾菜</t>
    <phoneticPr fontId="19" type="noConversion"/>
  </si>
  <si>
    <t>生鮮鴨肉</t>
    <phoneticPr fontId="19" type="noConversion"/>
  </si>
  <si>
    <t>豆</t>
    <phoneticPr fontId="19" type="noConversion"/>
  </si>
  <si>
    <t>黑豆干</t>
    <phoneticPr fontId="19" type="noConversion"/>
  </si>
  <si>
    <t>加</t>
    <phoneticPr fontId="19" type="noConversion"/>
  </si>
  <si>
    <t>冷凍魷魚丸</t>
    <phoneticPr fontId="19" type="noConversion"/>
  </si>
  <si>
    <t>海加</t>
    <phoneticPr fontId="19" type="noConversion"/>
  </si>
  <si>
    <t>豬肉來源:臺灣(豬肉及豬可食部位原料之原產地:臺灣)</t>
    <phoneticPr fontId="19" type="noConversion"/>
  </si>
  <si>
    <t>11月3日(一)</t>
    <phoneticPr fontId="19" type="noConversion"/>
  </si>
  <si>
    <t>11月10日(一)</t>
    <phoneticPr fontId="19" type="noConversion"/>
  </si>
  <si>
    <t>11月17日(一)</t>
    <phoneticPr fontId="19" type="noConversion"/>
  </si>
  <si>
    <t>11月24日(一)</t>
    <phoneticPr fontId="19" type="noConversion"/>
  </si>
  <si>
    <t>11月4日(二)</t>
    <phoneticPr fontId="19" type="noConversion"/>
  </si>
  <si>
    <t>11月5日(三)</t>
    <phoneticPr fontId="19" type="noConversion"/>
  </si>
  <si>
    <t>11月6日(四)</t>
    <phoneticPr fontId="19" type="noConversion"/>
  </si>
  <si>
    <t>11月7日(五)</t>
    <phoneticPr fontId="19" type="noConversion"/>
  </si>
  <si>
    <t>11月11日(二)</t>
    <phoneticPr fontId="19" type="noConversion"/>
  </si>
  <si>
    <t>11月12日(三)</t>
    <phoneticPr fontId="19" type="noConversion"/>
  </si>
  <si>
    <t>11月13日(四)</t>
    <phoneticPr fontId="19" type="noConversion"/>
  </si>
  <si>
    <t>11月18日(二)</t>
    <phoneticPr fontId="19" type="noConversion"/>
  </si>
  <si>
    <t>11月19日(三)</t>
    <phoneticPr fontId="19" type="noConversion"/>
  </si>
  <si>
    <t>11月20日(四)</t>
    <phoneticPr fontId="19" type="noConversion"/>
  </si>
  <si>
    <t>11月21日(五)</t>
    <phoneticPr fontId="19" type="noConversion"/>
  </si>
  <si>
    <t>11月25日(二)</t>
    <phoneticPr fontId="19" type="noConversion"/>
  </si>
  <si>
    <t>11月26日(三)</t>
    <phoneticPr fontId="19" type="noConversion"/>
  </si>
  <si>
    <t>11月27日(四)</t>
    <phoneticPr fontId="19" type="noConversion"/>
  </si>
  <si>
    <t>11月28日(五)</t>
    <phoneticPr fontId="19" type="noConversion"/>
  </si>
  <si>
    <t>每週供應魚類產品.小心魚刺</t>
  </si>
  <si>
    <t>酸菜東北鍋(醃)</t>
    <phoneticPr fontId="19" type="noConversion"/>
  </si>
  <si>
    <t>油蔥高麗菜</t>
    <phoneticPr fontId="19" type="noConversion"/>
  </si>
  <si>
    <t>金針菇蛋花湯</t>
    <phoneticPr fontId="19" type="noConversion"/>
  </si>
  <si>
    <t>菜頭香菇湯</t>
    <phoneticPr fontId="19" type="noConversion"/>
  </si>
  <si>
    <t>三杯雞(豆)</t>
    <phoneticPr fontId="19" type="noConversion"/>
  </si>
  <si>
    <t>特製醬燒雞排</t>
    <phoneticPr fontId="19" type="noConversion"/>
  </si>
  <si>
    <t>紅蘿蔔炒蛋</t>
    <phoneticPr fontId="19" type="noConversion"/>
  </si>
  <si>
    <t>白花菜針菇</t>
    <phoneticPr fontId="19" type="noConversion"/>
  </si>
  <si>
    <t>蘿蔔湯</t>
    <phoneticPr fontId="19" type="noConversion"/>
  </si>
  <si>
    <t>新鮮豬里肌排</t>
    <phoneticPr fontId="19" type="noConversion"/>
  </si>
  <si>
    <t>麥香雞堡肉(加)(炸)</t>
    <phoneticPr fontId="19" type="noConversion"/>
  </si>
  <si>
    <t>山東白菜滷</t>
    <phoneticPr fontId="19" type="noConversion"/>
  </si>
  <si>
    <t>滷味拼盤(豆)</t>
    <phoneticPr fontId="19" type="noConversion"/>
  </si>
  <si>
    <t>泡菜豆腐鍋(豆)</t>
    <phoneticPr fontId="19" type="noConversion"/>
  </si>
  <si>
    <t>筍片湯</t>
    <phoneticPr fontId="19" type="noConversion"/>
  </si>
  <si>
    <t>日式菇菇湯</t>
    <phoneticPr fontId="19" type="noConversion"/>
  </si>
  <si>
    <t>油蔥酥拌飯</t>
    <phoneticPr fontId="19" type="noConversion"/>
  </si>
  <si>
    <t>台式鹽酥雞(炸)</t>
    <phoneticPr fontId="19" type="noConversion"/>
  </si>
  <si>
    <t>元氣豬排</t>
    <phoneticPr fontId="19" type="noConversion"/>
  </si>
  <si>
    <t>香噴噴肉燥(豆)</t>
    <phoneticPr fontId="19" type="noConversion"/>
  </si>
  <si>
    <t>沙茶黑輪(加)</t>
    <phoneticPr fontId="19" type="noConversion"/>
  </si>
  <si>
    <t>菇菇拌海根</t>
    <phoneticPr fontId="19" type="noConversion"/>
  </si>
  <si>
    <t>蘿蔔香菇湯</t>
    <phoneticPr fontId="19" type="noConversion"/>
  </si>
  <si>
    <t>金針肉絲湯(醃)</t>
    <phoneticPr fontId="19" type="noConversion"/>
  </si>
  <si>
    <t>新鮮肉排</t>
    <phoneticPr fontId="19" type="noConversion"/>
  </si>
  <si>
    <t>燒烤雞腿</t>
    <phoneticPr fontId="19" type="noConversion"/>
  </si>
  <si>
    <t>香菇肉燥乾麵</t>
    <phoneticPr fontId="19" type="noConversion"/>
  </si>
  <si>
    <t>油蔥蒸蛋</t>
    <phoneticPr fontId="19" type="noConversion"/>
  </si>
  <si>
    <t>絞肉滷蛋</t>
    <phoneticPr fontId="19" type="noConversion"/>
  </si>
  <si>
    <t>雙絲炒蛋</t>
    <phoneticPr fontId="19" type="noConversion"/>
  </si>
  <si>
    <t>客家豆干小魚乾(豆)(海)</t>
    <phoneticPr fontId="19" type="noConversion"/>
  </si>
  <si>
    <t>黃金布丁蒸蛋</t>
    <phoneticPr fontId="19" type="noConversion"/>
  </si>
  <si>
    <t>炒</t>
    <phoneticPr fontId="19" type="noConversion"/>
  </si>
  <si>
    <t>乾裙帶菜</t>
    <phoneticPr fontId="19" type="noConversion"/>
  </si>
  <si>
    <t>天婦羅</t>
    <phoneticPr fontId="19" type="noConversion"/>
  </si>
  <si>
    <t>菇類</t>
    <phoneticPr fontId="19" type="noConversion"/>
  </si>
  <si>
    <t>冷凍花椰菜</t>
    <phoneticPr fontId="19" type="noConversion"/>
  </si>
  <si>
    <t>香菇</t>
    <phoneticPr fontId="19" type="noConversion"/>
  </si>
  <si>
    <t>生鮮清雞肉</t>
    <phoneticPr fontId="19" type="noConversion"/>
  </si>
  <si>
    <t>鯰魚肉</t>
    <phoneticPr fontId="19" type="noConversion"/>
  </si>
  <si>
    <t>雞堡肉</t>
    <phoneticPr fontId="19" type="noConversion"/>
  </si>
  <si>
    <t>海帶結</t>
    <phoneticPr fontId="19" type="noConversion"/>
  </si>
  <si>
    <t>小魚乾</t>
    <phoneticPr fontId="19" type="noConversion"/>
  </si>
  <si>
    <t>生鮮豬里肌肉排</t>
  </si>
  <si>
    <t>黑輪</t>
    <phoneticPr fontId="19" type="noConversion"/>
  </si>
  <si>
    <t>金針</t>
    <phoneticPr fontId="19" type="noConversion"/>
  </si>
  <si>
    <t>雞蛋(蛋酥)</t>
    <phoneticPr fontId="19" type="noConversion"/>
  </si>
  <si>
    <t>五穀飯</t>
    <phoneticPr fontId="19" type="noConversion"/>
  </si>
  <si>
    <t>五穀米</t>
    <phoneticPr fontId="19" type="noConversion"/>
  </si>
  <si>
    <t>竹筍湯</t>
    <phoneticPr fontId="19" type="noConversion"/>
  </si>
  <si>
    <t>沙茶甜不辣(加)(豆)</t>
    <phoneticPr fontId="19" type="noConversion"/>
  </si>
  <si>
    <t>114年11月3日-11月7日第一週菜單明細(彰化特殊教育學校--承富)</t>
    <phoneticPr fontId="19" type="noConversion"/>
  </si>
  <si>
    <t>114年11月10日-11月14日第二週菜單明細(彰化特殊教育學校--承富)</t>
    <phoneticPr fontId="19" type="noConversion"/>
  </si>
  <si>
    <t>114年11月17日-11月21日第三週菜單明細(彰化特殊教育學校--承富)</t>
    <phoneticPr fontId="19" type="noConversion"/>
  </si>
  <si>
    <t>114年11月24日--11月28日第四週菜單明細(彰化特殊教育學校--承富)</t>
    <phoneticPr fontId="19" type="noConversion"/>
  </si>
  <si>
    <t>季節蔬菜</t>
    <phoneticPr fontId="19" type="noConversion"/>
  </si>
  <si>
    <t>蔬菜蛋花湯/水果</t>
    <phoneticPr fontId="19" type="noConversion"/>
  </si>
  <si>
    <t>香菇雞湯/水果</t>
    <phoneticPr fontId="19" type="noConversion"/>
  </si>
  <si>
    <t>紫菜蛋花湯/水果</t>
    <phoneticPr fontId="19" type="noConversion"/>
  </si>
  <si>
    <t>柴魚豆腐湯(海)(豆)/水果</t>
    <phoneticPr fontId="19" type="noConversion"/>
  </si>
  <si>
    <t>卡茲雞米花(炸)</t>
    <phoneticPr fontId="19" type="noConversion"/>
  </si>
  <si>
    <t>香烤雞排</t>
    <phoneticPr fontId="19" type="noConversion"/>
  </si>
  <si>
    <t>洋蔥培根</t>
    <phoneticPr fontId="19" type="noConversion"/>
  </si>
  <si>
    <t>香Q米飯/慶生蛋糕</t>
    <phoneticPr fontId="19" type="noConversion"/>
  </si>
  <si>
    <t>日式昆布湯/綠豆湯</t>
    <phoneticPr fontId="19" type="noConversion"/>
  </si>
  <si>
    <t>培根</t>
    <phoneticPr fontId="19" type="noConversion"/>
  </si>
  <si>
    <t>綠豆</t>
    <phoneticPr fontId="19" type="noConversion"/>
  </si>
  <si>
    <t>紅砂糖</t>
    <phoneticPr fontId="19" type="noConversion"/>
  </si>
  <si>
    <t>雞腿</t>
    <phoneticPr fontId="19" type="noConversion"/>
  </si>
  <si>
    <t>慶生蛋糕</t>
    <phoneticPr fontId="19" type="noConversion"/>
  </si>
  <si>
    <t>黑胡椒豬柳</t>
    <phoneticPr fontId="19" type="noConversion"/>
  </si>
  <si>
    <t>椰菜拌菇菇</t>
    <phoneticPr fontId="19" type="noConversion"/>
  </si>
  <si>
    <t>卡啦翅小腿X1(炸)</t>
    <phoneticPr fontId="19" type="noConversion"/>
  </si>
  <si>
    <t>香滷豆腐丁</t>
    <phoneticPr fontId="19" type="noConversion"/>
  </si>
  <si>
    <t>香滷豆腐丁(豆)</t>
    <phoneticPr fontId="19" type="noConversion"/>
  </si>
  <si>
    <t>豆腐丁</t>
    <phoneticPr fontId="19" type="noConversion"/>
  </si>
  <si>
    <t>雞丁</t>
    <phoneticPr fontId="19" type="noConversion"/>
  </si>
  <si>
    <t>豬肉絲</t>
    <phoneticPr fontId="19" type="noConversion"/>
  </si>
  <si>
    <t>翅小腿</t>
    <phoneticPr fontId="19" type="noConversion"/>
  </si>
  <si>
    <t>魚條X1(海加)(炸)</t>
    <phoneticPr fontId="19" type="noConversion"/>
  </si>
  <si>
    <t>豬絞肉</t>
    <phoneticPr fontId="19" type="noConversion"/>
  </si>
  <si>
    <t>三絲豆腐(豆)</t>
    <phoneticPr fontId="19" type="noConversion"/>
  </si>
  <si>
    <t>鴻喜菇</t>
    <phoneticPr fontId="19" type="noConversion"/>
  </si>
  <si>
    <t>偽柴魚章魚燒X1(海加)</t>
    <phoneticPr fontId="19" type="noConversion"/>
  </si>
  <si>
    <t>白菜豆皮</t>
    <phoneticPr fontId="19" type="noConversion"/>
  </si>
  <si>
    <t>滷蛋X1</t>
    <phoneticPr fontId="19" type="noConversion"/>
  </si>
  <si>
    <t>豆皮</t>
    <phoneticPr fontId="19" type="noConversion"/>
  </si>
  <si>
    <t>里肌肉排</t>
    <phoneticPr fontId="19" type="noConversion"/>
  </si>
  <si>
    <t>鹹酥雞(炸)</t>
    <phoneticPr fontId="19" type="noConversion"/>
  </si>
  <si>
    <t>沙茶竹筍</t>
    <phoneticPr fontId="19" type="noConversion"/>
  </si>
  <si>
    <t>下飯瓜仔肉</t>
    <phoneticPr fontId="19" type="noConversion"/>
  </si>
  <si>
    <t>麻油冬瓜鴨</t>
    <phoneticPr fontId="19" type="noConversion"/>
  </si>
  <si>
    <t>海鮮蝦卷X1(加)</t>
    <phoneticPr fontId="19" type="noConversion"/>
  </si>
  <si>
    <t>蝦卷</t>
    <phoneticPr fontId="19" type="noConversion"/>
  </si>
  <si>
    <t>三色玉米</t>
    <phoneticPr fontId="19" type="noConversion"/>
  </si>
  <si>
    <t>什錦白菜</t>
    <phoneticPr fontId="19" type="noConversion"/>
  </si>
  <si>
    <t>回鍋肉片(豆)</t>
    <phoneticPr fontId="19" type="noConversion"/>
  </si>
  <si>
    <t>酢醬高麗菜</t>
    <phoneticPr fontId="19" type="noConversion"/>
  </si>
  <si>
    <t>美味肉排</t>
    <phoneticPr fontId="19" type="noConversion"/>
  </si>
  <si>
    <t>卜蜂雞排(加)(炸)</t>
    <phoneticPr fontId="19" type="noConversion"/>
  </si>
  <si>
    <t>11月14日(五)65元便當</t>
    <phoneticPr fontId="19" type="noConversion"/>
  </si>
  <si>
    <t>豬肉排</t>
    <phoneticPr fontId="19" type="noConversion"/>
  </si>
  <si>
    <t>雞排</t>
    <phoneticPr fontId="19" type="noConversion"/>
  </si>
  <si>
    <t>玉米炒蛋</t>
    <phoneticPr fontId="19" type="noConversion"/>
  </si>
  <si>
    <t>高麗菜豆皮(60元味噌豆腐湯)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</si>
</sst>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120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2"/>
      <name val="標楷體"/>
      <family val="4"/>
      <charset val="136"/>
    </font>
    <font>
      <sz val="18"/>
      <name val="新細明體"/>
      <family val="1"/>
      <charset val="136"/>
    </font>
    <font>
      <b/>
      <sz val="22"/>
      <color theme="5" tint="-0.499984740745262"/>
      <name val="華康墨字體(P)"/>
      <family val="5"/>
      <charset val="136"/>
    </font>
    <font>
      <sz val="22"/>
      <color rgb="FFFF3399"/>
      <name val="華康棒棒體W5(P)"/>
      <family val="5"/>
      <charset val="136"/>
    </font>
    <font>
      <b/>
      <sz val="22"/>
      <color rgb="FF0070C0"/>
      <name val="華康流隸體(P)"/>
      <family val="4"/>
      <charset val="136"/>
    </font>
    <font>
      <sz val="20"/>
      <color rgb="FFFF0000"/>
      <name val="新細明體"/>
      <family val="1"/>
    </font>
    <font>
      <b/>
      <sz val="20"/>
      <name val="新細明體"/>
      <family val="1"/>
      <charset val="136"/>
    </font>
    <font>
      <sz val="26"/>
      <color rgb="FFFF0000"/>
      <name val="微軟正黑體"/>
      <family val="2"/>
      <charset val="136"/>
    </font>
    <font>
      <sz val="21"/>
      <name val="標楷體"/>
      <family val="4"/>
      <charset val="136"/>
    </font>
    <font>
      <b/>
      <sz val="16"/>
      <color rgb="FF0070C0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b/>
      <sz val="21"/>
      <name val="標楷體"/>
      <family val="4"/>
      <charset val="136"/>
    </font>
    <font>
      <b/>
      <sz val="21"/>
      <color theme="5" tint="-0.249977111117893"/>
      <name val="華康墨字體(P)"/>
      <family val="5"/>
      <charset val="136"/>
    </font>
    <font>
      <b/>
      <sz val="21"/>
      <color rgb="FF002060"/>
      <name val="Microsoft JhengHei"/>
      <family val="2"/>
      <charset val="136"/>
    </font>
    <font>
      <b/>
      <sz val="21"/>
      <color rgb="FF002060"/>
      <name val="華康棒棒體W5(P)"/>
      <family val="1"/>
      <charset val="136"/>
    </font>
    <font>
      <b/>
      <sz val="21"/>
      <color rgb="FFFF0000"/>
      <name val="華康棒棒體W5(P)"/>
      <family val="5"/>
      <charset val="136"/>
    </font>
    <font>
      <b/>
      <sz val="21"/>
      <color rgb="FFFF0000"/>
      <name val="Microsoft JhengHei"/>
      <family val="5"/>
    </font>
    <font>
      <b/>
      <sz val="21"/>
      <color rgb="FF0070C0"/>
      <name val="華康墨字體(P)"/>
      <family val="5"/>
      <charset val="136"/>
    </font>
    <font>
      <b/>
      <sz val="21"/>
      <color rgb="FF0070C0"/>
      <name val="Microsoft JhengHei"/>
      <family val="5"/>
    </font>
    <font>
      <b/>
      <sz val="21"/>
      <color theme="0"/>
      <name val="新細明體"/>
      <family val="4"/>
      <charset val="136"/>
    </font>
    <font>
      <b/>
      <sz val="21"/>
      <color theme="0"/>
      <name val="華康流隸體(P)"/>
      <family val="1"/>
      <charset val="136"/>
    </font>
    <font>
      <b/>
      <sz val="21"/>
      <color rgb="FFFF0000"/>
      <name val="華康流隸體(P)"/>
      <family val="4"/>
      <charset val="136"/>
    </font>
    <font>
      <b/>
      <sz val="21"/>
      <color rgb="FFFF0000"/>
      <name val="Microsoft JhengHei"/>
      <family val="4"/>
    </font>
    <font>
      <b/>
      <sz val="21"/>
      <color rgb="FF008000"/>
      <name val="華康流隸體(P)"/>
      <family val="4"/>
      <charset val="136"/>
    </font>
    <font>
      <b/>
      <sz val="21"/>
      <color rgb="FF008000"/>
      <name val="Microsoft JhengHei"/>
      <family val="4"/>
    </font>
    <font>
      <b/>
      <sz val="21"/>
      <color rgb="FF002060"/>
      <name val="新細明體"/>
      <family val="4"/>
      <charset val="136"/>
    </font>
    <font>
      <b/>
      <sz val="21"/>
      <color rgb="FF002060"/>
      <name val="華康流隸體(P)"/>
      <family val="4"/>
      <charset val="136"/>
    </font>
    <font>
      <b/>
      <sz val="21"/>
      <color rgb="FFFFFF00"/>
      <name val="華康棒棒體W5(P)"/>
      <family val="5"/>
      <charset val="136"/>
    </font>
    <font>
      <b/>
      <sz val="21"/>
      <color rgb="FFFFFF00"/>
      <name val="華康棒棒體W5(P)"/>
      <family val="1"/>
      <charset val="136"/>
    </font>
    <font>
      <b/>
      <sz val="21"/>
      <color rgb="FF002060"/>
      <name val="新細明體"/>
      <family val="1"/>
      <charset val="136"/>
    </font>
    <font>
      <b/>
      <sz val="21"/>
      <color theme="0"/>
      <name val="華康流隸體(P)"/>
      <family val="4"/>
      <charset val="136"/>
    </font>
    <font>
      <b/>
      <sz val="21"/>
      <color theme="9" tint="-0.499984740745262"/>
      <name val="新細明體"/>
      <family val="5"/>
      <charset val="136"/>
    </font>
    <font>
      <b/>
      <sz val="21"/>
      <color theme="9" tint="-0.499984740745262"/>
      <name val="華康棒棒體W5(P)"/>
      <family val="5"/>
      <charset val="136"/>
    </font>
    <font>
      <b/>
      <sz val="21"/>
      <color rgb="FFFF0000"/>
      <name val="新細明體"/>
      <family val="1"/>
      <charset val="136"/>
    </font>
    <font>
      <b/>
      <sz val="21"/>
      <color rgb="FFFF0000"/>
      <name val="華康流隸體(P)"/>
      <family val="1"/>
      <charset val="136"/>
    </font>
    <font>
      <b/>
      <sz val="21"/>
      <color rgb="FF6600FF"/>
      <name val="Microsoft JhengHei"/>
      <family val="4"/>
    </font>
    <font>
      <b/>
      <sz val="21"/>
      <color rgb="FF6600FF"/>
      <name val="華康流隸體(P)"/>
      <family val="1"/>
      <charset val="136"/>
    </font>
    <font>
      <b/>
      <sz val="21"/>
      <color rgb="FF002060"/>
      <name val="新細明體"/>
      <family val="5"/>
      <charset val="136"/>
    </font>
    <font>
      <b/>
      <sz val="21"/>
      <color theme="0"/>
      <name val="微軟正黑體"/>
      <family val="2"/>
      <charset val="136"/>
    </font>
    <font>
      <b/>
      <sz val="21"/>
      <color theme="0"/>
      <name val="華康儷粗圓外字集"/>
      <family val="3"/>
      <charset val="136"/>
    </font>
    <font>
      <b/>
      <sz val="21"/>
      <color rgb="FF002060"/>
      <name val="華康流隸體(P)"/>
      <family val="1"/>
      <charset val="136"/>
    </font>
    <font>
      <b/>
      <sz val="21"/>
      <color rgb="FFFF0000"/>
      <name val="華康墨字體(P)"/>
      <family val="5"/>
      <charset val="136"/>
    </font>
    <font>
      <b/>
      <sz val="21"/>
      <color rgb="FFC00000"/>
      <name val="新細明體"/>
      <family val="5"/>
      <charset val="136"/>
    </font>
    <font>
      <b/>
      <sz val="21"/>
      <color rgb="FFC00000"/>
      <name val="華康墨字體(P)"/>
      <family val="5"/>
      <charset val="136"/>
    </font>
    <font>
      <b/>
      <sz val="21"/>
      <color rgb="FF008000"/>
      <name val="新細明體"/>
      <family val="5"/>
      <charset val="136"/>
    </font>
    <font>
      <b/>
      <sz val="21"/>
      <color rgb="FF008000"/>
      <name val="華康墨字體(P)"/>
      <family val="5"/>
      <charset val="136"/>
    </font>
    <font>
      <b/>
      <sz val="21"/>
      <color theme="5" tint="-0.499984740745262"/>
      <name val="新細明體"/>
      <family val="5"/>
      <charset val="136"/>
    </font>
    <font>
      <b/>
      <sz val="21"/>
      <color theme="5" tint="-0.499984740745262"/>
      <name val="華康棒棒體W5(P)"/>
      <family val="5"/>
      <charset val="136"/>
    </font>
    <font>
      <b/>
      <sz val="21"/>
      <color theme="5" tint="-0.249977111117893"/>
      <name val="新細明體"/>
      <family val="5"/>
      <charset val="136"/>
    </font>
    <font>
      <b/>
      <sz val="21"/>
      <color theme="5" tint="-0.249977111117893"/>
      <name val="華康棒棒體W5(P)"/>
      <family val="5"/>
      <charset val="136"/>
    </font>
    <font>
      <b/>
      <sz val="21"/>
      <color rgb="FF008000"/>
      <name val="Microsoft JhengHei"/>
      <family val="5"/>
    </font>
    <font>
      <b/>
      <sz val="21"/>
      <color rgb="FF008000"/>
      <name val="華康棒棒體W5(P)"/>
      <family val="1"/>
      <charset val="136"/>
    </font>
    <font>
      <b/>
      <sz val="21"/>
      <color theme="9" tint="-0.499984740745262"/>
      <name val="華康墨字體(P)"/>
      <family val="5"/>
      <charset val="136"/>
    </font>
    <font>
      <b/>
      <sz val="21"/>
      <color rgb="FF008000"/>
      <name val="Microsoft JhengHei"/>
      <family val="5"/>
      <charset val="136"/>
    </font>
    <font>
      <b/>
      <sz val="21"/>
      <color rgb="FF008000"/>
      <name val="華康娃娃體W7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b/>
      <sz val="21"/>
      <color theme="5" tint="-0.499984740745262"/>
      <name val="華康墨字體(P)"/>
      <family val="1"/>
      <charset val="136"/>
    </font>
    <font>
      <b/>
      <sz val="21"/>
      <color theme="5" tint="-0.499984740745262"/>
      <name val="華康棒棒體W5(P)"/>
      <family val="1"/>
      <charset val="136"/>
    </font>
    <font>
      <b/>
      <sz val="21"/>
      <color rgb="FFFFFF00"/>
      <name val="新細明體"/>
      <family val="5"/>
      <charset val="136"/>
    </font>
    <font>
      <b/>
      <sz val="21"/>
      <color theme="0"/>
      <name val="新細明體"/>
      <family val="1"/>
      <charset val="136"/>
    </font>
    <font>
      <b/>
      <sz val="21"/>
      <color theme="0"/>
      <name val="華康墨字體(P)"/>
      <family val="1"/>
      <charset val="136"/>
    </font>
    <font>
      <b/>
      <sz val="21"/>
      <color theme="0"/>
      <name val="華康棒棒體W5(P)"/>
      <family val="1"/>
      <charset val="136"/>
    </font>
    <font>
      <b/>
      <sz val="21"/>
      <color rgb="FFFFFF00"/>
      <name val="新細明體"/>
      <family val="1"/>
      <charset val="136"/>
    </font>
    <font>
      <b/>
      <sz val="21"/>
      <color rgb="FF6600FF"/>
      <name val="Microsoft JhengHei"/>
      <family val="5"/>
    </font>
    <font>
      <b/>
      <sz val="21"/>
      <color rgb="FF6600FF"/>
      <name val="華康墨字體(P)"/>
      <family val="5"/>
      <charset val="136"/>
    </font>
    <font>
      <b/>
      <sz val="21"/>
      <color rgb="FFFF0000"/>
      <name val="華康棒棒體W5(P)"/>
      <family val="1"/>
      <charset val="136"/>
    </font>
    <font>
      <b/>
      <sz val="21"/>
      <color theme="0"/>
      <name val="新細明體"/>
      <family val="5"/>
      <charset val="136"/>
    </font>
    <font>
      <b/>
      <sz val="21"/>
      <color theme="0"/>
      <name val="華康棒棒體W5(P)"/>
      <family val="5"/>
      <charset val="136"/>
    </font>
    <font>
      <b/>
      <sz val="21"/>
      <color theme="0"/>
      <name val="華康棒棒體W5"/>
      <family val="1"/>
      <charset val="136"/>
    </font>
    <font>
      <b/>
      <sz val="21"/>
      <color theme="0"/>
      <name val="Microsoft JhengHei"/>
      <family val="4"/>
    </font>
    <font>
      <b/>
      <sz val="21"/>
      <color rgb="FFFF5050"/>
      <name val="Microsoft JhengHei"/>
      <family val="2"/>
      <charset val="136"/>
    </font>
    <font>
      <b/>
      <sz val="21"/>
      <color rgb="FFFF5050"/>
      <name val="華康棒棒體W5(P)"/>
      <family val="1"/>
      <charset val="136"/>
    </font>
    <font>
      <b/>
      <sz val="21"/>
      <color theme="5" tint="-0.499984740745262"/>
      <name val="Microsoft JhengHei"/>
      <family val="5"/>
    </font>
    <font>
      <b/>
      <sz val="21"/>
      <color rgb="FF002060"/>
      <name val="Microsoft JhengHei"/>
      <family val="1"/>
    </font>
    <font>
      <b/>
      <sz val="21"/>
      <color theme="5" tint="-0.249977111117893"/>
      <name val="Microsoft JhengHei"/>
      <family val="5"/>
    </font>
    <font>
      <b/>
      <sz val="21"/>
      <color rgb="FFFF0000"/>
      <name val="新細明體"/>
      <family val="3"/>
      <charset val="136"/>
    </font>
    <font>
      <b/>
      <sz val="21"/>
      <color rgb="FFFF0000"/>
      <name val="華康儷中黑"/>
      <family val="3"/>
      <charset val="136"/>
    </font>
    <font>
      <b/>
      <sz val="21"/>
      <color rgb="FFFF0000"/>
      <name val="Microsoft JhengHei"/>
      <family val="2"/>
      <charset val="136"/>
    </font>
    <font>
      <b/>
      <sz val="21"/>
      <color rgb="FF002060"/>
      <name val="華康墨字體(P)"/>
      <family val="1"/>
      <charset val="136"/>
    </font>
    <font>
      <sz val="20"/>
      <color theme="1"/>
      <name val="新細明體"/>
      <family val="1"/>
    </font>
    <font>
      <sz val="20"/>
      <color theme="1"/>
      <name val="新細明體"/>
      <family val="1"/>
      <charset val="136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000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59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59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59"/>
      </left>
      <right style="thin">
        <color indexed="64"/>
      </right>
      <top/>
      <bottom style="thin">
        <color indexed="59"/>
      </bottom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9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0" fillId="0" borderId="0" xfId="19" applyFont="1"/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180" fontId="28" fillId="0" borderId="0" xfId="0" applyNumberFormat="1" applyFont="1" applyAlignment="1">
      <alignment horizontal="right"/>
    </xf>
    <xf numFmtId="0" fontId="36" fillId="0" borderId="0" xfId="19" applyFont="1"/>
    <xf numFmtId="0" fontId="23" fillId="0" borderId="0" xfId="19" applyFont="1"/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38" fillId="0" borderId="23" xfId="0" applyFont="1" applyBorder="1">
      <alignment vertical="center"/>
    </xf>
    <xf numFmtId="0" fontId="1" fillId="0" borderId="23" xfId="0" applyFont="1" applyBorder="1">
      <alignment vertical="center"/>
    </xf>
    <xf numFmtId="0" fontId="40" fillId="0" borderId="0" xfId="19" applyFont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0" fillId="0" borderId="0" xfId="0" applyAlignment="1">
      <alignment horizontal="right"/>
    </xf>
    <xf numFmtId="0" fontId="23" fillId="0" borderId="0" xfId="0" applyFont="1" applyAlignment="1">
      <alignment vertical="center" textRotation="180" shrinkToFit="1"/>
    </xf>
    <xf numFmtId="0" fontId="1" fillId="0" borderId="84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right"/>
    </xf>
    <xf numFmtId="0" fontId="28" fillId="0" borderId="86" xfId="0" applyFont="1" applyBorder="1" applyAlignment="1">
      <alignment horizontal="left"/>
    </xf>
    <xf numFmtId="0" fontId="28" fillId="0" borderId="87" xfId="0" applyFont="1" applyBorder="1" applyAlignment="1">
      <alignment horizontal="center"/>
    </xf>
    <xf numFmtId="0" fontId="34" fillId="0" borderId="0" xfId="19" applyFont="1"/>
    <xf numFmtId="180" fontId="35" fillId="0" borderId="52" xfId="19" applyNumberFormat="1" applyFont="1" applyBorder="1"/>
    <xf numFmtId="0" fontId="35" fillId="0" borderId="52" xfId="19" applyFont="1" applyBorder="1"/>
    <xf numFmtId="179" fontId="35" fillId="0" borderId="52" xfId="19" applyNumberFormat="1" applyFont="1" applyBorder="1"/>
    <xf numFmtId="0" fontId="35" fillId="0" borderId="35" xfId="19" applyFont="1" applyBorder="1"/>
    <xf numFmtId="180" fontId="35" fillId="0" borderId="35" xfId="19" applyNumberFormat="1" applyFont="1" applyBorder="1"/>
    <xf numFmtId="179" fontId="35" fillId="0" borderId="36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0" fontId="35" fillId="0" borderId="38" xfId="19" applyFont="1" applyBorder="1"/>
    <xf numFmtId="179" fontId="35" fillId="0" borderId="41" xfId="19" applyNumberFormat="1" applyFont="1" applyBorder="1"/>
    <xf numFmtId="179" fontId="35" fillId="0" borderId="39" xfId="19" applyNumberFormat="1" applyFont="1" applyBorder="1"/>
    <xf numFmtId="0" fontId="35" fillId="0" borderId="34" xfId="19" applyFont="1" applyBorder="1"/>
    <xf numFmtId="179" fontId="35" fillId="0" borderId="35" xfId="19" applyNumberFormat="1" applyFont="1" applyBorder="1"/>
    <xf numFmtId="179" fontId="35" fillId="0" borderId="40" xfId="19" applyNumberFormat="1" applyFont="1" applyBorder="1"/>
    <xf numFmtId="0" fontId="35" fillId="0" borderId="50" xfId="19" applyFont="1" applyBorder="1"/>
    <xf numFmtId="179" fontId="35" fillId="0" borderId="50" xfId="19" applyNumberFormat="1" applyFont="1" applyBorder="1"/>
    <xf numFmtId="179" fontId="35" fillId="0" borderId="45" xfId="19" applyNumberFormat="1" applyFont="1" applyBorder="1"/>
    <xf numFmtId="179" fontId="35" fillId="0" borderId="68" xfId="19" applyNumberFormat="1" applyFont="1" applyBorder="1"/>
    <xf numFmtId="0" fontId="35" fillId="0" borderId="67" xfId="19" applyFont="1" applyBorder="1"/>
    <xf numFmtId="0" fontId="35" fillId="0" borderId="40" xfId="19" applyFont="1" applyBorder="1"/>
    <xf numFmtId="0" fontId="35" fillId="0" borderId="53" xfId="19" applyFont="1" applyBorder="1"/>
    <xf numFmtId="0" fontId="35" fillId="0" borderId="71" xfId="19" applyFont="1" applyBorder="1"/>
    <xf numFmtId="179" fontId="35" fillId="0" borderId="76" xfId="19" applyNumberFormat="1" applyFont="1" applyBorder="1"/>
    <xf numFmtId="0" fontId="35" fillId="0" borderId="72" xfId="19" applyFont="1" applyBorder="1"/>
    <xf numFmtId="179" fontId="35" fillId="0" borderId="33" xfId="19" applyNumberFormat="1" applyFont="1" applyBorder="1"/>
    <xf numFmtId="0" fontId="35" fillId="0" borderId="33" xfId="19" applyFont="1" applyBorder="1"/>
    <xf numFmtId="0" fontId="35" fillId="0" borderId="41" xfId="19" applyFont="1" applyBorder="1"/>
    <xf numFmtId="0" fontId="28" fillId="0" borderId="30" xfId="0" applyFont="1" applyBorder="1">
      <alignment vertical="center"/>
    </xf>
    <xf numFmtId="179" fontId="28" fillId="0" borderId="20" xfId="0" applyNumberFormat="1" applyFont="1" applyBorder="1" applyAlignment="1">
      <alignment horizontal="right"/>
    </xf>
    <xf numFmtId="0" fontId="28" fillId="0" borderId="20" xfId="0" applyFont="1" applyBorder="1">
      <alignment vertical="center"/>
    </xf>
    <xf numFmtId="180" fontId="28" fillId="0" borderId="82" xfId="0" applyNumberFormat="1" applyFont="1" applyBorder="1" applyAlignment="1">
      <alignment horizontal="right"/>
    </xf>
    <xf numFmtId="0" fontId="38" fillId="0" borderId="0" xfId="0" applyFont="1" applyAlignment="1">
      <alignment horizontal="left" vertical="center" shrinkToFit="1"/>
    </xf>
    <xf numFmtId="0" fontId="35" fillId="0" borderId="48" xfId="19" applyFont="1" applyBorder="1"/>
    <xf numFmtId="0" fontId="0" fillId="0" borderId="20" xfId="0" applyBorder="1" applyAlignment="1">
      <alignment horizontal="left" vertical="center" shrinkToFit="1"/>
    </xf>
    <xf numFmtId="0" fontId="23" fillId="24" borderId="81" xfId="0" applyFont="1" applyFill="1" applyBorder="1" applyAlignment="1">
      <alignment horizontal="center" vertical="center" shrinkToFit="1"/>
    </xf>
    <xf numFmtId="0" fontId="23" fillId="24" borderId="80" xfId="0" applyFont="1" applyFill="1" applyBorder="1" applyAlignment="1">
      <alignment horizontal="center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4" xfId="0" applyFont="1" applyBorder="1" applyAlignment="1">
      <alignment vertical="center" textRotation="180" shrinkToFit="1"/>
    </xf>
    <xf numFmtId="0" fontId="23" fillId="0" borderId="31" xfId="0" applyFont="1" applyBorder="1" applyAlignment="1">
      <alignment horizontal="left" vertical="center" shrinkToFit="1"/>
    </xf>
    <xf numFmtId="0" fontId="23" fillId="0" borderId="91" xfId="0" applyFont="1" applyBorder="1" applyAlignment="1">
      <alignment horizontal="left"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91" xfId="0" applyFont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23" fillId="0" borderId="24" xfId="0" applyFont="1" applyBorder="1" applyAlignment="1">
      <alignment vertical="center" textRotation="255" shrinkToFit="1"/>
    </xf>
    <xf numFmtId="0" fontId="45" fillId="0" borderId="91" xfId="0" applyFont="1" applyBorder="1" applyAlignment="1">
      <alignment horizontal="left" vertical="center" shrinkToFit="1"/>
    </xf>
    <xf numFmtId="0" fontId="45" fillId="0" borderId="24" xfId="0" applyFont="1" applyBorder="1" applyAlignment="1">
      <alignment vertical="center" textRotation="180" shrinkToFit="1"/>
    </xf>
    <xf numFmtId="0" fontId="45" fillId="0" borderId="20" xfId="0" applyFont="1" applyBorder="1" applyAlignment="1">
      <alignment horizontal="left" vertical="center" shrinkToFit="1"/>
    </xf>
    <xf numFmtId="0" fontId="0" fillId="0" borderId="57" xfId="0" applyBorder="1" applyAlignment="1">
      <alignment vertical="center" shrinkToFit="1"/>
    </xf>
    <xf numFmtId="0" fontId="0" fillId="0" borderId="57" xfId="0" applyBorder="1">
      <alignment vertical="center"/>
    </xf>
    <xf numFmtId="0" fontId="0" fillId="0" borderId="78" xfId="0" applyBorder="1">
      <alignment vertical="center"/>
    </xf>
    <xf numFmtId="0" fontId="23" fillId="0" borderId="82" xfId="0" applyFont="1" applyBorder="1" applyAlignment="1">
      <alignment vertical="center" shrinkToFit="1"/>
    </xf>
    <xf numFmtId="0" fontId="23" fillId="0" borderId="82" xfId="0" applyFont="1" applyBorder="1" applyAlignment="1">
      <alignment horizontal="left" vertical="center" shrinkToFit="1"/>
    </xf>
    <xf numFmtId="0" fontId="23" fillId="0" borderId="69" xfId="0" applyFont="1" applyBorder="1" applyAlignment="1">
      <alignment horizontal="left" vertical="center" shrinkToFit="1"/>
    </xf>
    <xf numFmtId="0" fontId="23" fillId="0" borderId="60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86" xfId="0" applyFont="1" applyBorder="1" applyAlignment="1">
      <alignment vertical="center" textRotation="180" shrinkToFit="1"/>
    </xf>
    <xf numFmtId="0" fontId="23" fillId="0" borderId="86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3" fillId="0" borderId="82" xfId="0" applyFont="1" applyBorder="1" applyAlignment="1">
      <alignment vertical="center" textRotation="180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3" fillId="24" borderId="16" xfId="0" applyFont="1" applyFill="1" applyBorder="1" applyAlignment="1">
      <alignment horizontal="center" vertical="center" shrinkToFit="1"/>
    </xf>
    <xf numFmtId="0" fontId="23" fillId="0" borderId="20" xfId="0" applyFont="1" applyBorder="1" applyAlignment="1">
      <alignment vertical="center" textRotation="180" shrinkToFit="1"/>
    </xf>
    <xf numFmtId="0" fontId="23" fillId="0" borderId="20" xfId="0" applyFont="1" applyBorder="1" applyAlignment="1">
      <alignment horizontal="left" vertical="center" wrapText="1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3" fillId="0" borderId="20" xfId="0" applyFont="1" applyBorder="1" applyAlignment="1">
      <alignment vertical="center" textRotation="255" shrinkToFit="1"/>
    </xf>
    <xf numFmtId="0" fontId="23" fillId="0" borderId="20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60" xfId="0" applyFont="1" applyBorder="1" applyAlignment="1">
      <alignment vertical="center" shrinkToFit="1"/>
    </xf>
    <xf numFmtId="0" fontId="23" fillId="0" borderId="60" xfId="0" applyFont="1" applyBorder="1" applyAlignment="1">
      <alignment horizontal="left" vertical="center" shrinkToFit="1"/>
    </xf>
    <xf numFmtId="0" fontId="23" fillId="0" borderId="78" xfId="0" applyFont="1" applyBorder="1" applyAlignment="1">
      <alignment vertical="center" textRotation="180" shrinkToFit="1"/>
    </xf>
    <xf numFmtId="0" fontId="23" fillId="0" borderId="88" xfId="0" applyFont="1" applyBorder="1" applyAlignment="1">
      <alignment vertical="center" textRotation="180" shrinkToFit="1"/>
    </xf>
    <xf numFmtId="0" fontId="23" fillId="0" borderId="21" xfId="0" applyFont="1" applyBorder="1" applyAlignment="1">
      <alignment vertical="center" shrinkToFit="1"/>
    </xf>
    <xf numFmtId="0" fontId="23" fillId="24" borderId="16" xfId="0" quotePrefix="1" applyFont="1" applyFill="1" applyBorder="1" applyAlignment="1">
      <alignment horizontal="center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57" xfId="0" applyFont="1" applyBorder="1">
      <alignment vertical="center"/>
    </xf>
    <xf numFmtId="0" fontId="23" fillId="0" borderId="60" xfId="0" applyFont="1" applyBorder="1" applyAlignment="1">
      <alignment vertical="center" textRotation="180" shrinkToFit="1"/>
    </xf>
    <xf numFmtId="0" fontId="23" fillId="0" borderId="17" xfId="0" applyFont="1" applyBorder="1" applyAlignment="1">
      <alignment vertical="center" shrinkToFit="1"/>
    </xf>
    <xf numFmtId="0" fontId="23" fillId="0" borderId="78" xfId="0" applyFont="1" applyBorder="1" applyAlignment="1">
      <alignment horizontal="left" vertical="center" shrinkToFit="1"/>
    </xf>
    <xf numFmtId="0" fontId="23" fillId="0" borderId="78" xfId="0" applyFont="1" applyBorder="1" applyAlignment="1">
      <alignment vertical="center" shrinkToFit="1"/>
    </xf>
    <xf numFmtId="0" fontId="23" fillId="0" borderId="92" xfId="0" applyFont="1" applyBorder="1" applyAlignment="1">
      <alignment vertical="center" textRotation="180" shrinkToFit="1"/>
    </xf>
    <xf numFmtId="0" fontId="23" fillId="24" borderId="93" xfId="0" applyFont="1" applyFill="1" applyBorder="1" applyAlignment="1">
      <alignment horizontal="center" vertical="center" shrinkToFit="1"/>
    </xf>
    <xf numFmtId="0" fontId="23" fillId="0" borderId="57" xfId="0" applyFont="1" applyBorder="1" applyAlignment="1">
      <alignment horizontal="left" vertical="center" shrinkToFit="1"/>
    </xf>
    <xf numFmtId="0" fontId="22" fillId="0" borderId="77" xfId="0" applyFont="1" applyBorder="1" applyAlignment="1">
      <alignment vertical="center" shrinkToFit="1"/>
    </xf>
    <xf numFmtId="0" fontId="38" fillId="0" borderId="89" xfId="0" applyFont="1" applyBorder="1">
      <alignment vertical="center"/>
    </xf>
    <xf numFmtId="0" fontId="23" fillId="0" borderId="94" xfId="0" applyFont="1" applyBorder="1" applyAlignment="1">
      <alignment horizontal="left" vertical="center" shrinkToFit="1"/>
    </xf>
    <xf numFmtId="0" fontId="23" fillId="24" borderId="25" xfId="0" applyFont="1" applyFill="1" applyBorder="1" applyAlignment="1">
      <alignment horizontal="center" vertical="center" shrinkToFit="1"/>
    </xf>
    <xf numFmtId="0" fontId="23" fillId="0" borderId="61" xfId="0" applyFont="1" applyBorder="1" applyAlignment="1">
      <alignment vertical="center" shrinkToFit="1"/>
    </xf>
    <xf numFmtId="0" fontId="23" fillId="0" borderId="61" xfId="0" applyFont="1" applyBorder="1" applyAlignment="1">
      <alignment horizontal="left" vertical="center" shrinkToFit="1"/>
    </xf>
    <xf numFmtId="0" fontId="23" fillId="0" borderId="54" xfId="0" applyFont="1" applyBorder="1" applyAlignment="1">
      <alignment horizontal="left" vertical="center" shrinkToFit="1"/>
    </xf>
    <xf numFmtId="0" fontId="23" fillId="0" borderId="89" xfId="0" applyFont="1" applyBorder="1">
      <alignment vertical="center"/>
    </xf>
    <xf numFmtId="0" fontId="23" fillId="0" borderId="52" xfId="0" applyFont="1" applyBorder="1" applyAlignment="1">
      <alignment horizontal="left" vertical="center" shrinkToFit="1"/>
    </xf>
    <xf numFmtId="0" fontId="23" fillId="0" borderId="61" xfId="0" applyFont="1" applyBorder="1" applyAlignment="1">
      <alignment horizontal="left" vertical="center" wrapText="1" shrinkToFit="1"/>
    </xf>
    <xf numFmtId="0" fontId="23" fillId="0" borderId="54" xfId="0" applyFont="1" applyBorder="1" applyAlignment="1">
      <alignment vertical="center" textRotation="180" shrinkToFit="1"/>
    </xf>
    <xf numFmtId="179" fontId="35" fillId="0" borderId="55" xfId="19" applyNumberFormat="1" applyFont="1" applyBorder="1"/>
    <xf numFmtId="0" fontId="1" fillId="0" borderId="27" xfId="0" applyFont="1" applyBorder="1" applyAlignment="1">
      <alignment horizontal="right"/>
    </xf>
    <xf numFmtId="180" fontId="28" fillId="0" borderId="97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98" xfId="0" applyFont="1" applyBorder="1" applyAlignment="1">
      <alignment horizontal="center"/>
    </xf>
    <xf numFmtId="0" fontId="22" fillId="0" borderId="78" xfId="0" applyFont="1" applyBorder="1" applyAlignment="1">
      <alignment vertical="center" shrinkToFit="1"/>
    </xf>
    <xf numFmtId="0" fontId="23" fillId="0" borderId="23" xfId="0" applyFont="1" applyBorder="1" applyAlignment="1">
      <alignment vertical="center" shrinkToFit="1"/>
    </xf>
    <xf numFmtId="9" fontId="23" fillId="0" borderId="20" xfId="44" applyFont="1" applyFill="1" applyBorder="1" applyAlignment="1">
      <alignment horizontal="left" vertical="center" shrinkToFit="1"/>
    </xf>
    <xf numFmtId="9" fontId="23" fillId="0" borderId="20" xfId="44" applyFont="1" applyBorder="1" applyAlignment="1">
      <alignment horizontal="left" vertical="center" shrinkToFit="1"/>
    </xf>
    <xf numFmtId="181" fontId="23" fillId="0" borderId="20" xfId="44" applyNumberFormat="1" applyFont="1" applyFill="1" applyBorder="1" applyAlignment="1">
      <alignment horizontal="left" vertical="center" shrinkToFit="1"/>
    </xf>
    <xf numFmtId="9" fontId="23" fillId="0" borderId="0" xfId="44" applyFont="1">
      <alignment vertical="center"/>
    </xf>
    <xf numFmtId="9" fontId="23" fillId="0" borderId="60" xfId="44" applyFont="1" applyBorder="1">
      <alignment vertical="center"/>
    </xf>
    <xf numFmtId="181" fontId="23" fillId="0" borderId="0" xfId="44" applyNumberFormat="1" applyFont="1" applyAlignment="1">
      <alignment horizontal="left" vertical="center"/>
    </xf>
    <xf numFmtId="0" fontId="23" fillId="0" borderId="99" xfId="0" applyFont="1" applyBorder="1" applyAlignment="1">
      <alignment vertical="center" shrinkToFit="1"/>
    </xf>
    <xf numFmtId="0" fontId="23" fillId="0" borderId="100" xfId="0" applyFont="1" applyBorder="1" applyAlignment="1">
      <alignment vertical="center" shrinkToFit="1"/>
    </xf>
    <xf numFmtId="0" fontId="23" fillId="0" borderId="77" xfId="0" applyFont="1" applyBorder="1" applyAlignment="1">
      <alignment vertical="center" shrinkToFit="1"/>
    </xf>
    <xf numFmtId="0" fontId="38" fillId="0" borderId="20" xfId="0" applyFont="1" applyBorder="1" applyAlignment="1">
      <alignment vertical="center" shrinkToFit="1"/>
    </xf>
    <xf numFmtId="0" fontId="23" fillId="0" borderId="91" xfId="0" applyFont="1" applyBorder="1">
      <alignment vertical="center"/>
    </xf>
    <xf numFmtId="0" fontId="24" fillId="0" borderId="103" xfId="0" applyFont="1" applyBorder="1" applyAlignment="1">
      <alignment horizontal="center" vertical="center" shrinkToFit="1"/>
    </xf>
    <xf numFmtId="178" fontId="34" fillId="0" borderId="0" xfId="0" applyNumberFormat="1" applyFont="1" applyAlignment="1">
      <alignment horizontal="center" vertical="center" wrapText="1"/>
    </xf>
    <xf numFmtId="0" fontId="0" fillId="0" borderId="79" xfId="19" applyFont="1" applyBorder="1"/>
    <xf numFmtId="178" fontId="46" fillId="0" borderId="79" xfId="0" applyNumberFormat="1" applyFont="1" applyBorder="1" applyAlignment="1">
      <alignment vertical="top" wrapText="1"/>
    </xf>
    <xf numFmtId="178" fontId="46" fillId="0" borderId="101" xfId="0" applyNumberFormat="1" applyFont="1" applyBorder="1" applyAlignment="1">
      <alignment vertical="top" wrapText="1"/>
    </xf>
    <xf numFmtId="178" fontId="34" fillId="0" borderId="48" xfId="0" applyNumberFormat="1" applyFont="1" applyBorder="1" applyAlignment="1">
      <alignment horizontal="right" vertical="center" wrapText="1"/>
    </xf>
    <xf numFmtId="178" fontId="46" fillId="0" borderId="56" xfId="0" applyNumberFormat="1" applyFont="1" applyBorder="1" applyAlignment="1">
      <alignment vertical="top" wrapText="1"/>
    </xf>
    <xf numFmtId="178" fontId="46" fillId="0" borderId="33" xfId="0" applyNumberFormat="1" applyFont="1" applyBorder="1" applyAlignment="1">
      <alignment vertical="top" wrapText="1"/>
    </xf>
    <xf numFmtId="178" fontId="34" fillId="0" borderId="0" xfId="0" applyNumberFormat="1" applyFont="1" applyAlignment="1">
      <alignment horizontal="right" vertical="center" wrapText="1"/>
    </xf>
    <xf numFmtId="178" fontId="46" fillId="0" borderId="0" xfId="0" applyNumberFormat="1" applyFont="1" applyAlignment="1">
      <alignment vertical="top" wrapText="1"/>
    </xf>
    <xf numFmtId="180" fontId="35" fillId="0" borderId="0" xfId="19" applyNumberFormat="1" applyFont="1"/>
    <xf numFmtId="0" fontId="35" fillId="0" borderId="0" xfId="19" applyFont="1"/>
    <xf numFmtId="179" fontId="35" fillId="0" borderId="0" xfId="19" applyNumberFormat="1" applyFont="1"/>
    <xf numFmtId="179" fontId="35" fillId="0" borderId="72" xfId="19" applyNumberFormat="1" applyFont="1" applyBorder="1"/>
    <xf numFmtId="0" fontId="23" fillId="0" borderId="91" xfId="0" applyFont="1" applyBorder="1" applyAlignment="1">
      <alignment vertical="center" textRotation="180" shrinkToFit="1"/>
    </xf>
    <xf numFmtId="0" fontId="23" fillId="0" borderId="104" xfId="0" applyFont="1" applyBorder="1" applyAlignment="1">
      <alignment vertical="center" shrinkToFit="1"/>
    </xf>
    <xf numFmtId="0" fontId="23" fillId="0" borderId="85" xfId="0" applyFont="1" applyBorder="1" applyAlignment="1">
      <alignment horizontal="left" vertical="center" shrinkToFit="1"/>
    </xf>
    <xf numFmtId="0" fontId="40" fillId="0" borderId="21" xfId="0" applyFont="1" applyBorder="1" applyAlignment="1">
      <alignment vertical="center" shrinkToFit="1"/>
    </xf>
    <xf numFmtId="0" fontId="23" fillId="0" borderId="61" xfId="0" applyFont="1" applyBorder="1">
      <alignment vertical="center"/>
    </xf>
    <xf numFmtId="0" fontId="3" fillId="0" borderId="60" xfId="0" applyFont="1" applyBorder="1" applyAlignment="1">
      <alignment vertical="center" shrinkToFit="1"/>
    </xf>
    <xf numFmtId="0" fontId="0" fillId="0" borderId="69" xfId="0" applyBorder="1" applyAlignment="1">
      <alignment vertical="center" shrinkToFit="1"/>
    </xf>
    <xf numFmtId="178" fontId="34" fillId="0" borderId="90" xfId="0" applyNumberFormat="1" applyFont="1" applyBorder="1" applyAlignment="1">
      <alignment horizontal="right" vertical="center" wrapText="1"/>
    </xf>
    <xf numFmtId="178" fontId="34" fillId="0" borderId="79" xfId="0" applyNumberFormat="1" applyFont="1" applyBorder="1" applyAlignment="1">
      <alignment horizontal="right" vertical="center" wrapText="1"/>
    </xf>
    <xf numFmtId="178" fontId="34" fillId="0" borderId="95" xfId="0" applyNumberFormat="1" applyFont="1" applyBorder="1" applyAlignment="1">
      <alignment horizontal="center" vertical="center" wrapText="1"/>
    </xf>
    <xf numFmtId="178" fontId="34" fillId="0" borderId="83" xfId="0" applyNumberFormat="1" applyFont="1" applyBorder="1" applyAlignment="1">
      <alignment horizontal="center" vertical="center" wrapText="1"/>
    </xf>
    <xf numFmtId="178" fontId="34" fillId="0" borderId="96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178" fontId="48" fillId="0" borderId="0" xfId="0" applyNumberFormat="1" applyFont="1" applyAlignment="1">
      <alignment horizontal="right" vertical="top" wrapText="1"/>
    </xf>
    <xf numFmtId="178" fontId="48" fillId="0" borderId="56" xfId="0" applyNumberFormat="1" applyFont="1" applyBorder="1" applyAlignment="1">
      <alignment horizontal="right" vertical="top" wrapText="1"/>
    </xf>
    <xf numFmtId="178" fontId="49" fillId="0" borderId="0" xfId="0" applyNumberFormat="1" applyFont="1" applyAlignment="1">
      <alignment horizontal="right" vertical="top" wrapText="1"/>
    </xf>
    <xf numFmtId="178" fontId="49" fillId="0" borderId="56" xfId="0" applyNumberFormat="1" applyFont="1" applyBorder="1" applyAlignment="1">
      <alignment horizontal="right" vertical="top" wrapText="1"/>
    </xf>
    <xf numFmtId="178" fontId="49" fillId="0" borderId="33" xfId="0" applyNumberFormat="1" applyFont="1" applyBorder="1" applyAlignment="1">
      <alignment horizontal="right" vertical="top" wrapText="1"/>
    </xf>
    <xf numFmtId="178" fontId="49" fillId="0" borderId="102" xfId="0" applyNumberFormat="1" applyFont="1" applyBorder="1" applyAlignment="1">
      <alignment horizontal="right" vertical="top" wrapText="1"/>
    </xf>
    <xf numFmtId="0" fontId="50" fillId="0" borderId="57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61" xfId="0" applyFont="1" applyBorder="1" applyAlignment="1">
      <alignment horizontal="center" vertical="center" shrinkToFit="1"/>
    </xf>
    <xf numFmtId="0" fontId="102" fillId="29" borderId="57" xfId="0" applyFont="1" applyFill="1" applyBorder="1" applyAlignment="1">
      <alignment horizontal="center" vertical="center" shrinkToFit="1"/>
    </xf>
    <xf numFmtId="0" fontId="103" fillId="29" borderId="0" xfId="0" applyFont="1" applyFill="1" applyAlignment="1">
      <alignment horizontal="center" vertical="center" shrinkToFit="1"/>
    </xf>
    <xf numFmtId="0" fontId="103" fillId="29" borderId="61" xfId="0" applyFont="1" applyFill="1" applyBorder="1" applyAlignment="1">
      <alignment horizontal="center" vertical="center" shrinkToFit="1"/>
    </xf>
    <xf numFmtId="0" fontId="68" fillId="46" borderId="57" xfId="0" applyFont="1" applyFill="1" applyBorder="1" applyAlignment="1">
      <alignment horizontal="center" vertical="center" shrinkToFit="1"/>
    </xf>
    <xf numFmtId="0" fontId="79" fillId="46" borderId="0" xfId="0" applyFont="1" applyFill="1" applyAlignment="1">
      <alignment horizontal="center" vertical="center" shrinkToFit="1"/>
    </xf>
    <xf numFmtId="0" fontId="79" fillId="46" borderId="61" xfId="0" applyFont="1" applyFill="1" applyBorder="1" applyAlignment="1">
      <alignment horizontal="center" vertical="center" shrinkToFit="1"/>
    </xf>
    <xf numFmtId="0" fontId="109" fillId="25" borderId="57" xfId="0" applyFont="1" applyFill="1" applyBorder="1" applyAlignment="1">
      <alignment horizontal="center" vertical="center" shrinkToFit="1"/>
    </xf>
    <xf numFmtId="0" fontId="110" fillId="25" borderId="0" xfId="0" applyFont="1" applyFill="1" applyAlignment="1">
      <alignment horizontal="center" vertical="center" shrinkToFit="1"/>
    </xf>
    <xf numFmtId="0" fontId="110" fillId="25" borderId="61" xfId="0" applyFont="1" applyFill="1" applyBorder="1" applyAlignment="1">
      <alignment horizontal="center" vertical="center" shrinkToFit="1"/>
    </xf>
    <xf numFmtId="0" fontId="47" fillId="0" borderId="48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57" xfId="0" applyFont="1" applyBorder="1" applyAlignment="1">
      <alignment horizontal="center" vertical="center" shrinkToFit="1"/>
    </xf>
    <xf numFmtId="0" fontId="97" fillId="45" borderId="48" xfId="0" applyFont="1" applyFill="1" applyBorder="1" applyAlignment="1">
      <alignment horizontal="center" vertical="center" shrinkToFit="1"/>
    </xf>
    <xf numFmtId="0" fontId="67" fillId="45" borderId="0" xfId="0" applyFont="1" applyFill="1" applyAlignment="1">
      <alignment horizontal="center" vertical="center" shrinkToFit="1"/>
    </xf>
    <xf numFmtId="0" fontId="105" fillId="42" borderId="57" xfId="0" applyFont="1" applyFill="1" applyBorder="1" applyAlignment="1">
      <alignment horizontal="center" vertical="center" shrinkToFit="1"/>
    </xf>
    <xf numFmtId="0" fontId="106" fillId="42" borderId="0" xfId="0" applyFont="1" applyFill="1" applyAlignment="1">
      <alignment horizontal="center" vertical="center" shrinkToFit="1"/>
    </xf>
    <xf numFmtId="178" fontId="34" fillId="0" borderId="73" xfId="0" applyNumberFormat="1" applyFont="1" applyBorder="1" applyAlignment="1">
      <alignment horizontal="center" vertical="center" wrapText="1"/>
    </xf>
    <xf numFmtId="178" fontId="34" fillId="0" borderId="74" xfId="0" applyNumberFormat="1" applyFont="1" applyBorder="1" applyAlignment="1">
      <alignment horizontal="center" vertical="center" wrapText="1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48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48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 shrinkToFit="1"/>
    </xf>
    <xf numFmtId="0" fontId="47" fillId="0" borderId="58" xfId="0" applyFont="1" applyBorder="1" applyAlignment="1">
      <alignment horizontal="center" vertical="center" shrinkToFit="1"/>
    </xf>
    <xf numFmtId="0" fontId="47" fillId="0" borderId="62" xfId="0" applyFont="1" applyBorder="1" applyAlignment="1">
      <alignment horizontal="center" vertical="center" shrinkToFit="1"/>
    </xf>
    <xf numFmtId="0" fontId="113" fillId="35" borderId="48" xfId="0" applyFont="1" applyFill="1" applyBorder="1" applyAlignment="1">
      <alignment horizontal="center" vertical="center"/>
    </xf>
    <xf numFmtId="0" fontId="51" fillId="35" borderId="0" xfId="0" applyFont="1" applyFill="1" applyAlignment="1">
      <alignment horizontal="center" vertical="center"/>
    </xf>
    <xf numFmtId="0" fontId="52" fillId="29" borderId="57" xfId="0" applyFont="1" applyFill="1" applyBorder="1" applyAlignment="1">
      <alignment horizontal="center" vertical="center"/>
    </xf>
    <xf numFmtId="0" fontId="53" fillId="29" borderId="0" xfId="0" applyFont="1" applyFill="1" applyAlignment="1">
      <alignment horizontal="center" vertical="center"/>
    </xf>
    <xf numFmtId="0" fontId="53" fillId="29" borderId="61" xfId="0" applyFont="1" applyFill="1" applyBorder="1" applyAlignment="1">
      <alignment horizontal="center" vertical="center"/>
    </xf>
    <xf numFmtId="0" fontId="47" fillId="0" borderId="57" xfId="0" applyFont="1" applyBorder="1" applyAlignment="1">
      <alignment horizontal="center" vertical="center" wrapText="1"/>
    </xf>
    <xf numFmtId="0" fontId="85" fillId="32" borderId="57" xfId="0" applyFont="1" applyFill="1" applyBorder="1" applyAlignment="1">
      <alignment horizontal="center" vertical="center"/>
    </xf>
    <xf numFmtId="0" fontId="96" fillId="32" borderId="0" xfId="0" applyFont="1" applyFill="1" applyAlignment="1">
      <alignment horizontal="center" vertical="center"/>
    </xf>
    <xf numFmtId="0" fontId="96" fillId="32" borderId="56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" vertical="center" shrinkToFit="1"/>
    </xf>
    <xf numFmtId="178" fontId="34" fillId="0" borderId="75" xfId="0" applyNumberFormat="1" applyFont="1" applyBorder="1" applyAlignment="1">
      <alignment horizontal="center" vertical="center" wrapText="1"/>
    </xf>
    <xf numFmtId="0" fontId="47" fillId="0" borderId="53" xfId="0" applyFont="1" applyBorder="1" applyAlignment="1">
      <alignment horizontal="center" vertical="center" shrinkToFit="1"/>
    </xf>
    <xf numFmtId="0" fontId="47" fillId="0" borderId="63" xfId="0" applyFont="1" applyBorder="1" applyAlignment="1">
      <alignment horizontal="center" vertical="center" shrinkToFit="1"/>
    </xf>
    <xf numFmtId="0" fontId="47" fillId="0" borderId="54" xfId="0" applyFont="1" applyBorder="1" applyAlignment="1">
      <alignment horizontal="center" vertical="center" shrinkToFit="1"/>
    </xf>
    <xf numFmtId="178" fontId="34" fillId="0" borderId="44" xfId="0" applyNumberFormat="1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center" shrinkToFit="1"/>
    </xf>
    <xf numFmtId="0" fontId="105" fillId="39" borderId="57" xfId="0" applyFont="1" applyFill="1" applyBorder="1" applyAlignment="1">
      <alignment horizontal="center" vertical="center" shrinkToFit="1"/>
    </xf>
    <xf numFmtId="0" fontId="107" fillId="39" borderId="0" xfId="0" applyFont="1" applyFill="1" applyAlignment="1">
      <alignment horizontal="center" vertical="center" shrinkToFit="1"/>
    </xf>
    <xf numFmtId="0" fontId="107" fillId="39" borderId="61" xfId="0" applyFont="1" applyFill="1" applyBorder="1" applyAlignment="1">
      <alignment horizontal="center" vertical="center" shrinkToFit="1"/>
    </xf>
    <xf numFmtId="0" fontId="108" fillId="36" borderId="57" xfId="0" applyFont="1" applyFill="1" applyBorder="1" applyAlignment="1">
      <alignment horizontal="center" vertical="center" shrinkToFit="1"/>
    </xf>
    <xf numFmtId="0" fontId="59" fillId="36" borderId="0" xfId="0" applyFont="1" applyFill="1" applyAlignment="1">
      <alignment horizontal="center" vertical="center" shrinkToFit="1"/>
    </xf>
    <xf numFmtId="0" fontId="59" fillId="36" borderId="56" xfId="0" applyFont="1" applyFill="1" applyBorder="1" applyAlignment="1">
      <alignment horizontal="center" vertical="center" shrinkToFit="1"/>
    </xf>
    <xf numFmtId="0" fontId="47" fillId="0" borderId="50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0" fontId="47" fillId="0" borderId="67" xfId="0" applyFont="1" applyBorder="1" applyAlignment="1">
      <alignment horizontal="center" vertical="center" shrinkToFit="1"/>
    </xf>
    <xf numFmtId="0" fontId="47" fillId="0" borderId="65" xfId="0" applyFont="1" applyBorder="1" applyAlignment="1">
      <alignment horizontal="center" vertical="center" shrinkToFit="1"/>
    </xf>
    <xf numFmtId="0" fontId="98" fillId="37" borderId="48" xfId="0" applyFont="1" applyFill="1" applyBorder="1" applyAlignment="1">
      <alignment horizontal="center" vertical="center"/>
    </xf>
    <xf numFmtId="0" fontId="99" fillId="37" borderId="0" xfId="0" applyFont="1" applyFill="1" applyAlignment="1">
      <alignment horizontal="center" vertical="center"/>
    </xf>
    <xf numFmtId="0" fontId="64" fillId="27" borderId="57" xfId="0" applyFont="1" applyFill="1" applyBorder="1" applyAlignment="1">
      <alignment horizontal="center" vertical="center"/>
    </xf>
    <xf numFmtId="0" fontId="79" fillId="27" borderId="0" xfId="0" applyFont="1" applyFill="1" applyAlignment="1">
      <alignment horizontal="center" vertical="center"/>
    </xf>
    <xf numFmtId="0" fontId="89" fillId="35" borderId="57" xfId="0" applyFont="1" applyFill="1" applyBorder="1" applyAlignment="1">
      <alignment horizontal="center" vertical="center"/>
    </xf>
    <xf numFmtId="0" fontId="90" fillId="35" borderId="0" xfId="0" applyFont="1" applyFill="1" applyAlignment="1">
      <alignment horizontal="center" vertical="center"/>
    </xf>
    <xf numFmtId="0" fontId="90" fillId="35" borderId="61" xfId="0" applyFont="1" applyFill="1" applyBorder="1" applyAlignment="1">
      <alignment horizontal="center" vertical="center"/>
    </xf>
    <xf numFmtId="0" fontId="72" fillId="26" borderId="57" xfId="0" applyFont="1" applyFill="1" applyBorder="1" applyAlignment="1">
      <alignment horizontal="center" vertical="center"/>
    </xf>
    <xf numFmtId="0" fontId="104" fillId="26" borderId="0" xfId="0" applyFont="1" applyFill="1" applyAlignment="1">
      <alignment horizontal="center" vertical="center"/>
    </xf>
    <xf numFmtId="0" fontId="104" fillId="26" borderId="56" xfId="0" applyFont="1" applyFill="1" applyBorder="1" applyAlignment="1">
      <alignment horizontal="center" vertical="center"/>
    </xf>
    <xf numFmtId="0" fontId="47" fillId="0" borderId="59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64" fillId="27" borderId="48" xfId="0" applyFont="1" applyFill="1" applyBorder="1" applyAlignment="1">
      <alignment horizontal="center" vertical="center" shrinkToFit="1"/>
    </xf>
    <xf numFmtId="0" fontId="79" fillId="27" borderId="0" xfId="0" applyFont="1" applyFill="1" applyAlignment="1">
      <alignment horizontal="center" vertical="center" shrinkToFit="1"/>
    </xf>
    <xf numFmtId="0" fontId="83" fillId="32" borderId="57" xfId="0" applyFont="1" applyFill="1" applyBorder="1" applyAlignment="1">
      <alignment horizontal="center" vertical="center" shrinkToFit="1"/>
    </xf>
    <xf numFmtId="0" fontId="84" fillId="32" borderId="0" xfId="0" applyFont="1" applyFill="1" applyAlignment="1">
      <alignment horizontal="center" vertical="center" shrinkToFit="1"/>
    </xf>
    <xf numFmtId="0" fontId="111" fillId="25" borderId="57" xfId="0" applyFont="1" applyFill="1" applyBorder="1" applyAlignment="1">
      <alignment horizontal="center" vertical="center" shrinkToFit="1"/>
    </xf>
    <xf numFmtId="0" fontId="94" fillId="25" borderId="0" xfId="0" applyFont="1" applyFill="1" applyAlignment="1">
      <alignment horizontal="center" vertical="center" shrinkToFit="1"/>
    </xf>
    <xf numFmtId="0" fontId="94" fillId="25" borderId="61" xfId="0" applyFont="1" applyFill="1" applyBorder="1" applyAlignment="1">
      <alignment horizontal="center" vertical="center" shrinkToFit="1"/>
    </xf>
    <xf numFmtId="0" fontId="89" fillId="27" borderId="57" xfId="0" applyFont="1" applyFill="1" applyBorder="1" applyAlignment="1">
      <alignment horizontal="center" vertical="center" shrinkToFit="1"/>
    </xf>
    <xf numFmtId="0" fontId="84" fillId="27" borderId="0" xfId="0" applyFont="1" applyFill="1" applyAlignment="1">
      <alignment horizontal="center" vertical="center" shrinkToFit="1"/>
    </xf>
    <xf numFmtId="0" fontId="84" fillId="27" borderId="56" xfId="0" applyFont="1" applyFill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63" fillId="34" borderId="57" xfId="0" applyFont="1" applyFill="1" applyBorder="1" applyAlignment="1">
      <alignment horizontal="center" vertical="center" shrinkToFit="1"/>
    </xf>
    <xf numFmtId="0" fontId="62" fillId="34" borderId="0" xfId="0" applyFont="1" applyFill="1" applyAlignment="1">
      <alignment horizontal="center" vertical="center" shrinkToFit="1"/>
    </xf>
    <xf numFmtId="0" fontId="62" fillId="34" borderId="61" xfId="0" applyFont="1" applyFill="1" applyBorder="1" applyAlignment="1">
      <alignment horizontal="center" vertical="center" shrinkToFit="1"/>
    </xf>
    <xf numFmtId="0" fontId="64" fillId="32" borderId="57" xfId="0" applyFont="1" applyFill="1" applyBorder="1" applyAlignment="1">
      <alignment horizontal="center" vertical="center" shrinkToFit="1"/>
    </xf>
    <xf numFmtId="0" fontId="65" fillId="32" borderId="0" xfId="0" applyFont="1" applyFill="1" applyAlignment="1">
      <alignment horizontal="center" vertical="center" shrinkToFit="1"/>
    </xf>
    <xf numFmtId="0" fontId="65" fillId="32" borderId="61" xfId="0" applyFont="1" applyFill="1" applyBorder="1" applyAlignment="1">
      <alignment horizontal="center" vertical="center" shrinkToFit="1"/>
    </xf>
    <xf numFmtId="0" fontId="66" fillId="37" borderId="57" xfId="0" applyFont="1" applyFill="1" applyBorder="1" applyAlignment="1">
      <alignment horizontal="center" vertical="center" shrinkToFit="1"/>
    </xf>
    <xf numFmtId="0" fontId="67" fillId="37" borderId="0" xfId="0" applyFont="1" applyFill="1" applyAlignment="1">
      <alignment horizontal="center" vertical="center" shrinkToFit="1"/>
    </xf>
    <xf numFmtId="0" fontId="114" fillId="28" borderId="60" xfId="0" applyFont="1" applyFill="1" applyBorder="1" applyAlignment="1">
      <alignment horizontal="center" vertical="center" shrinkToFit="1"/>
    </xf>
    <xf numFmtId="0" fontId="115" fillId="28" borderId="60" xfId="0" applyFont="1" applyFill="1" applyBorder="1" applyAlignment="1">
      <alignment horizontal="center" vertical="center" shrinkToFit="1"/>
    </xf>
    <xf numFmtId="0" fontId="115" fillId="28" borderId="70" xfId="0" applyFont="1" applyFill="1" applyBorder="1" applyAlignment="1">
      <alignment horizontal="center" vertical="center" shrinkToFit="1"/>
    </xf>
    <xf numFmtId="0" fontId="57" fillId="27" borderId="57" xfId="0" applyFont="1" applyFill="1" applyBorder="1" applyAlignment="1">
      <alignment horizontal="center" vertical="center"/>
    </xf>
    <xf numFmtId="0" fontId="56" fillId="27" borderId="0" xfId="0" applyFont="1" applyFill="1" applyAlignment="1">
      <alignment horizontal="center" vertical="center"/>
    </xf>
    <xf numFmtId="0" fontId="56" fillId="27" borderId="61" xfId="0" applyFont="1" applyFill="1" applyBorder="1" applyAlignment="1">
      <alignment horizontal="center" vertical="center"/>
    </xf>
    <xf numFmtId="0" fontId="58" fillId="36" borderId="57" xfId="0" applyFont="1" applyFill="1" applyBorder="1" applyAlignment="1">
      <alignment horizontal="center" vertical="center"/>
    </xf>
    <xf numFmtId="0" fontId="59" fillId="36" borderId="0" xfId="0" applyFont="1" applyFill="1" applyAlignment="1">
      <alignment horizontal="center" vertical="center"/>
    </xf>
    <xf numFmtId="0" fontId="59" fillId="36" borderId="56" xfId="0" applyFont="1" applyFill="1" applyBorder="1" applyAlignment="1">
      <alignment horizontal="center" vertical="center"/>
    </xf>
    <xf numFmtId="0" fontId="55" fillId="35" borderId="57" xfId="0" applyFont="1" applyFill="1" applyBorder="1" applyAlignment="1">
      <alignment horizontal="center" vertical="center"/>
    </xf>
    <xf numFmtId="0" fontId="54" fillId="35" borderId="0" xfId="0" applyFont="1" applyFill="1" applyAlignment="1">
      <alignment horizontal="center" vertical="center"/>
    </xf>
    <xf numFmtId="0" fontId="54" fillId="35" borderId="61" xfId="0" applyFont="1" applyFill="1" applyBorder="1" applyAlignment="1">
      <alignment horizontal="center" vertical="center"/>
    </xf>
    <xf numFmtId="178" fontId="34" fillId="0" borderId="51" xfId="0" applyNumberFormat="1" applyFont="1" applyBorder="1" applyAlignment="1">
      <alignment horizontal="center" vertical="center" wrapText="1"/>
    </xf>
    <xf numFmtId="178" fontId="34" fillId="0" borderId="52" xfId="0" applyNumberFormat="1" applyFont="1" applyBorder="1" applyAlignment="1">
      <alignment horizontal="center" vertical="center" wrapText="1"/>
    </xf>
    <xf numFmtId="178" fontId="34" fillId="0" borderId="53" xfId="0" applyNumberFormat="1" applyFont="1" applyBorder="1" applyAlignment="1">
      <alignment horizontal="center" vertical="center" wrapText="1"/>
    </xf>
    <xf numFmtId="0" fontId="61" fillId="32" borderId="59" xfId="0" applyFont="1" applyFill="1" applyBorder="1" applyAlignment="1">
      <alignment horizontal="center" vertical="center" shrinkToFit="1"/>
    </xf>
    <xf numFmtId="0" fontId="60" fillId="32" borderId="60" xfId="0" applyFont="1" applyFill="1" applyBorder="1" applyAlignment="1">
      <alignment horizontal="center" vertical="center" shrinkToFit="1"/>
    </xf>
    <xf numFmtId="0" fontId="60" fillId="32" borderId="57" xfId="0" applyFont="1" applyFill="1" applyBorder="1" applyAlignment="1">
      <alignment horizontal="center" vertical="center" shrinkToFit="1"/>
    </xf>
    <xf numFmtId="178" fontId="34" fillId="0" borderId="55" xfId="0" applyNumberFormat="1" applyFont="1" applyBorder="1" applyAlignment="1">
      <alignment horizontal="center" vertical="center" wrapText="1"/>
    </xf>
    <xf numFmtId="0" fontId="47" fillId="0" borderId="64" xfId="0" applyFont="1" applyBorder="1" applyAlignment="1">
      <alignment horizontal="center" vertical="center" shrinkToFit="1"/>
    </xf>
    <xf numFmtId="0" fontId="74" fillId="41" borderId="57" xfId="0" applyFont="1" applyFill="1" applyBorder="1" applyAlignment="1">
      <alignment horizontal="center" vertical="center" shrinkToFit="1"/>
    </xf>
    <xf numFmtId="0" fontId="75" fillId="41" borderId="0" xfId="0" applyFont="1" applyFill="1" applyAlignment="1">
      <alignment horizontal="center" vertical="center" shrinkToFit="1"/>
    </xf>
    <xf numFmtId="0" fontId="75" fillId="41" borderId="56" xfId="0" applyFont="1" applyFill="1" applyBorder="1" applyAlignment="1">
      <alignment horizontal="center" vertical="center" shrinkToFit="1"/>
    </xf>
    <xf numFmtId="0" fontId="47" fillId="0" borderId="66" xfId="0" applyFont="1" applyBorder="1" applyAlignment="1">
      <alignment horizontal="center" vertical="center" shrinkToFit="1"/>
    </xf>
    <xf numFmtId="0" fontId="50" fillId="0" borderId="45" xfId="0" applyFont="1" applyBorder="1" applyAlignment="1">
      <alignment horizontal="center" vertical="center" shrinkToFit="1"/>
    </xf>
    <xf numFmtId="0" fontId="50" fillId="0" borderId="58" xfId="0" applyFont="1" applyBorder="1" applyAlignment="1">
      <alignment horizontal="center" vertical="center" shrinkToFit="1"/>
    </xf>
    <xf numFmtId="0" fontId="50" fillId="0" borderId="62" xfId="0" applyFont="1" applyBorder="1" applyAlignment="1">
      <alignment horizontal="center" vertical="center" shrinkToFit="1"/>
    </xf>
    <xf numFmtId="0" fontId="47" fillId="0" borderId="51" xfId="0" applyFont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0" fontId="112" fillId="38" borderId="59" xfId="0" applyFont="1" applyFill="1" applyBorder="1" applyAlignment="1">
      <alignment horizontal="center" vertical="center" shrinkToFit="1"/>
    </xf>
    <xf numFmtId="0" fontId="53" fillId="38" borderId="60" xfId="0" applyFont="1" applyFill="1" applyBorder="1" applyAlignment="1">
      <alignment horizontal="center" vertical="center" shrinkToFit="1"/>
    </xf>
    <xf numFmtId="0" fontId="53" fillId="38" borderId="57" xfId="0" applyFont="1" applyFill="1" applyBorder="1" applyAlignment="1">
      <alignment horizontal="center" vertical="center" shrinkToFit="1"/>
    </xf>
    <xf numFmtId="0" fontId="69" fillId="39" borderId="57" xfId="0" applyFont="1" applyFill="1" applyBorder="1" applyAlignment="1">
      <alignment horizontal="center" vertical="center" shrinkToFit="1"/>
    </xf>
    <xf numFmtId="0" fontId="59" fillId="39" borderId="0" xfId="0" applyFont="1" applyFill="1" applyAlignment="1">
      <alignment horizontal="center" vertical="center" shrinkToFit="1"/>
    </xf>
    <xf numFmtId="0" fontId="59" fillId="39" borderId="61" xfId="0" applyFont="1" applyFill="1" applyBorder="1" applyAlignment="1">
      <alignment horizontal="center" vertical="center" shrinkToFit="1"/>
    </xf>
    <xf numFmtId="0" fontId="70" fillId="27" borderId="57" xfId="0" applyFont="1" applyFill="1" applyBorder="1" applyAlignment="1">
      <alignment horizontal="center" vertical="center" shrinkToFit="1"/>
    </xf>
    <xf numFmtId="0" fontId="71" fillId="27" borderId="0" xfId="0" applyFont="1" applyFill="1" applyAlignment="1">
      <alignment horizontal="center" vertical="center" shrinkToFit="1"/>
    </xf>
    <xf numFmtId="0" fontId="71" fillId="27" borderId="61" xfId="0" applyFont="1" applyFill="1" applyBorder="1" applyAlignment="1">
      <alignment horizontal="center" vertical="center" shrinkToFit="1"/>
    </xf>
    <xf numFmtId="0" fontId="72" fillId="40" borderId="57" xfId="0" applyFont="1" applyFill="1" applyBorder="1" applyAlignment="1">
      <alignment horizontal="center" vertical="center" shrinkToFit="1"/>
    </xf>
    <xf numFmtId="0" fontId="73" fillId="40" borderId="0" xfId="0" applyFont="1" applyFill="1" applyAlignment="1">
      <alignment horizontal="center" vertical="center" shrinkToFit="1"/>
    </xf>
    <xf numFmtId="0" fontId="73" fillId="40" borderId="61" xfId="0" applyFont="1" applyFill="1" applyBorder="1" applyAlignment="1">
      <alignment horizontal="center" vertical="center" shrinkToFit="1"/>
    </xf>
    <xf numFmtId="0" fontId="94" fillId="29" borderId="48" xfId="0" applyFont="1" applyFill="1" applyBorder="1" applyAlignment="1">
      <alignment horizontal="center" vertical="center"/>
    </xf>
    <xf numFmtId="0" fontId="95" fillId="29" borderId="0" xfId="0" applyFont="1" applyFill="1" applyAlignment="1">
      <alignment horizontal="center" vertical="center"/>
    </xf>
    <xf numFmtId="0" fontId="55" fillId="26" borderId="57" xfId="0" applyFont="1" applyFill="1" applyBorder="1" applyAlignment="1">
      <alignment horizontal="center" vertical="center"/>
    </xf>
    <xf numFmtId="0" fontId="54" fillId="26" borderId="0" xfId="0" applyFont="1" applyFill="1" applyAlignment="1">
      <alignment horizontal="center" vertical="center"/>
    </xf>
    <xf numFmtId="0" fontId="54" fillId="26" borderId="61" xfId="0" applyFont="1" applyFill="1" applyBorder="1" applyAlignment="1">
      <alignment horizontal="center" vertical="center"/>
    </xf>
    <xf numFmtId="0" fontId="85" fillId="34" borderId="57" xfId="0" applyFont="1" applyFill="1" applyBorder="1" applyAlignment="1">
      <alignment horizontal="center" vertical="center"/>
    </xf>
    <xf numFmtId="0" fontId="96" fillId="34" borderId="0" xfId="0" applyFont="1" applyFill="1" applyAlignment="1">
      <alignment horizontal="center" vertical="center"/>
    </xf>
    <xf numFmtId="0" fontId="97" fillId="43" borderId="57" xfId="0" applyFont="1" applyFill="1" applyBorder="1" applyAlignment="1">
      <alignment horizontal="center" vertical="center"/>
    </xf>
    <xf numFmtId="0" fontId="67" fillId="43" borderId="0" xfId="0" applyFont="1" applyFill="1" applyAlignment="1">
      <alignment horizontal="center" vertical="center"/>
    </xf>
    <xf numFmtId="0" fontId="76" fillId="30" borderId="48" xfId="0" applyFont="1" applyFill="1" applyBorder="1" applyAlignment="1">
      <alignment horizontal="center" vertical="center" shrinkToFit="1"/>
    </xf>
    <xf numFmtId="0" fontId="53" fillId="30" borderId="0" xfId="0" applyFont="1" applyFill="1" applyAlignment="1">
      <alignment horizontal="center" vertical="center" shrinkToFit="1"/>
    </xf>
    <xf numFmtId="0" fontId="77" fillId="36" borderId="57" xfId="0" applyFont="1" applyFill="1" applyBorder="1" applyAlignment="1">
      <alignment horizontal="center" vertical="center"/>
    </xf>
    <xf numFmtId="0" fontId="78" fillId="36" borderId="0" xfId="0" applyFont="1" applyFill="1" applyAlignment="1">
      <alignment horizontal="center" vertical="center"/>
    </xf>
    <xf numFmtId="0" fontId="78" fillId="36" borderId="61" xfId="0" applyFont="1" applyFill="1" applyBorder="1" applyAlignment="1">
      <alignment horizontal="center" vertical="center"/>
    </xf>
    <xf numFmtId="0" fontId="116" fillId="33" borderId="57" xfId="0" applyFont="1" applyFill="1" applyBorder="1" applyAlignment="1">
      <alignment horizontal="center" vertical="center"/>
    </xf>
    <xf numFmtId="0" fontId="73" fillId="33" borderId="0" xfId="0" applyFont="1" applyFill="1" applyAlignment="1">
      <alignment horizontal="center" vertical="center"/>
    </xf>
    <xf numFmtId="0" fontId="73" fillId="33" borderId="61" xfId="0" applyFont="1" applyFill="1" applyBorder="1" applyAlignment="1">
      <alignment horizontal="center" vertical="center"/>
    </xf>
    <xf numFmtId="0" fontId="80" fillId="26" borderId="0" xfId="0" applyFont="1" applyFill="1" applyAlignment="1">
      <alignment horizontal="center" vertical="center"/>
    </xf>
    <xf numFmtId="0" fontId="80" fillId="26" borderId="56" xfId="0" applyFont="1" applyFill="1" applyBorder="1" applyAlignment="1">
      <alignment horizontal="center" vertical="center"/>
    </xf>
    <xf numFmtId="0" fontId="76" fillId="30" borderId="57" xfId="0" applyFont="1" applyFill="1" applyBorder="1" applyAlignment="1">
      <alignment horizontal="center" vertical="center"/>
    </xf>
    <xf numFmtId="0" fontId="53" fillId="30" borderId="0" xfId="0" applyFont="1" applyFill="1" applyAlignment="1">
      <alignment horizontal="center" vertical="center"/>
    </xf>
    <xf numFmtId="0" fontId="53" fillId="30" borderId="61" xfId="0" applyFont="1" applyFill="1" applyBorder="1" applyAlignment="1">
      <alignment horizontal="center" vertical="center"/>
    </xf>
    <xf numFmtId="0" fontId="81" fillId="35" borderId="48" xfId="0" applyFont="1" applyFill="1" applyBorder="1" applyAlignment="1">
      <alignment horizontal="center" vertical="center" shrinkToFit="1"/>
    </xf>
    <xf numFmtId="0" fontId="82" fillId="35" borderId="0" xfId="0" applyFont="1" applyFill="1" applyAlignment="1">
      <alignment horizontal="center" vertical="center" shrinkToFit="1"/>
    </xf>
    <xf numFmtId="0" fontId="83" fillId="29" borderId="57" xfId="0" applyFont="1" applyFill="1" applyBorder="1" applyAlignment="1">
      <alignment horizontal="center" vertical="center" shrinkToFit="1"/>
    </xf>
    <xf numFmtId="0" fontId="84" fillId="29" borderId="0" xfId="0" applyFont="1" applyFill="1" applyAlignment="1">
      <alignment horizontal="center" vertical="center" shrinkToFit="1"/>
    </xf>
    <xf numFmtId="0" fontId="84" fillId="29" borderId="61" xfId="0" applyFont="1" applyFill="1" applyBorder="1" applyAlignment="1">
      <alignment horizontal="center" vertical="center" shrinkToFit="1"/>
    </xf>
    <xf numFmtId="0" fontId="76" fillId="30" borderId="57" xfId="0" applyFont="1" applyFill="1" applyBorder="1" applyAlignment="1">
      <alignment horizontal="center" vertical="center" shrinkToFit="1"/>
    </xf>
    <xf numFmtId="0" fontId="117" fillId="30" borderId="0" xfId="0" applyFont="1" applyFill="1" applyAlignment="1">
      <alignment horizontal="center" vertical="center" shrinkToFit="1"/>
    </xf>
    <xf numFmtId="0" fontId="117" fillId="30" borderId="61" xfId="0" applyFont="1" applyFill="1" applyBorder="1" applyAlignment="1">
      <alignment horizontal="center" vertical="center" shrinkToFit="1"/>
    </xf>
    <xf numFmtId="0" fontId="86" fillId="32" borderId="0" xfId="0" applyFont="1" applyFill="1" applyAlignment="1">
      <alignment horizontal="center" vertical="center"/>
    </xf>
    <xf numFmtId="0" fontId="86" fillId="32" borderId="56" xfId="0" applyFont="1" applyFill="1" applyBorder="1" applyAlignment="1">
      <alignment horizontal="center" vertical="center"/>
    </xf>
    <xf numFmtId="0" fontId="58" fillId="37" borderId="48" xfId="0" applyFont="1" applyFill="1" applyBorder="1" applyAlignment="1">
      <alignment horizontal="center" vertical="center" shrinkToFit="1"/>
    </xf>
    <xf numFmtId="0" fontId="59" fillId="37" borderId="0" xfId="0" applyFont="1" applyFill="1" applyAlignment="1">
      <alignment horizontal="center" vertical="center" shrinkToFit="1"/>
    </xf>
    <xf numFmtId="0" fontId="87" fillId="32" borderId="60" xfId="0" applyFont="1" applyFill="1" applyBorder="1" applyAlignment="1">
      <alignment horizontal="center" vertical="center" shrinkToFit="1"/>
    </xf>
    <xf numFmtId="0" fontId="88" fillId="32" borderId="60" xfId="0" applyFont="1" applyFill="1" applyBorder="1" applyAlignment="1">
      <alignment horizontal="center" vertical="center" shrinkToFit="1"/>
    </xf>
    <xf numFmtId="0" fontId="89" fillId="26" borderId="60" xfId="0" applyFont="1" applyFill="1" applyBorder="1" applyAlignment="1">
      <alignment horizontal="center" vertical="center" shrinkToFit="1"/>
    </xf>
    <xf numFmtId="0" fontId="90" fillId="26" borderId="60" xfId="0" applyFont="1" applyFill="1" applyBorder="1" applyAlignment="1">
      <alignment horizontal="center" vertical="center" shrinkToFit="1"/>
    </xf>
    <xf numFmtId="0" fontId="92" fillId="40" borderId="57" xfId="0" applyFont="1" applyFill="1" applyBorder="1" applyAlignment="1">
      <alignment horizontal="center" vertical="center" shrinkToFit="1"/>
    </xf>
    <xf numFmtId="0" fontId="93" fillId="40" borderId="0" xfId="0" applyFont="1" applyFill="1" applyAlignment="1">
      <alignment horizontal="center" vertical="center" shrinkToFit="1"/>
    </xf>
    <xf numFmtId="0" fontId="93" fillId="40" borderId="56" xfId="0" applyFont="1" applyFill="1" applyBorder="1" applyAlignment="1">
      <alignment horizontal="center" vertical="center" shrinkToFit="1"/>
    </xf>
    <xf numFmtId="0" fontId="58" fillId="42" borderId="57" xfId="0" applyFont="1" applyFill="1" applyBorder="1" applyAlignment="1">
      <alignment horizontal="center" vertical="center" shrinkToFit="1"/>
    </xf>
    <xf numFmtId="0" fontId="69" fillId="42" borderId="0" xfId="0" applyFont="1" applyFill="1" applyAlignment="1">
      <alignment horizontal="center" vertical="center" shrinkToFit="1"/>
    </xf>
    <xf numFmtId="0" fontId="70" fillId="28" borderId="60" xfId="0" applyFont="1" applyFill="1" applyBorder="1" applyAlignment="1">
      <alignment horizontal="center" vertical="center" shrinkToFit="1"/>
    </xf>
    <xf numFmtId="0" fontId="91" fillId="28" borderId="60" xfId="0" applyFont="1" applyFill="1" applyBorder="1" applyAlignment="1">
      <alignment horizontal="center" vertical="center" shrinkToFit="1"/>
    </xf>
    <xf numFmtId="0" fontId="72" fillId="26" borderId="48" xfId="0" applyFont="1" applyFill="1" applyBorder="1" applyAlignment="1">
      <alignment horizontal="center" vertical="center" shrinkToFit="1"/>
    </xf>
    <xf numFmtId="0" fontId="73" fillId="26" borderId="0" xfId="0" applyFont="1" applyFill="1" applyAlignment="1">
      <alignment horizontal="center" vertical="center" shrinkToFit="1"/>
    </xf>
    <xf numFmtId="0" fontId="73" fillId="26" borderId="61" xfId="0" applyFont="1" applyFill="1" applyBorder="1" applyAlignment="1">
      <alignment horizontal="center" vertical="center" shrinkToFit="1"/>
    </xf>
    <xf numFmtId="0" fontId="52" fillId="25" borderId="57" xfId="0" applyFont="1" applyFill="1" applyBorder="1" applyAlignment="1">
      <alignment horizontal="center" vertical="center" shrinkToFit="1"/>
    </xf>
    <xf numFmtId="0" fontId="53" fillId="25" borderId="0" xfId="0" applyFont="1" applyFill="1" applyAlignment="1">
      <alignment horizontal="center" vertical="center" shrinkToFit="1"/>
    </xf>
    <xf numFmtId="0" fontId="72" fillId="32" borderId="57" xfId="0" applyFont="1" applyFill="1" applyBorder="1" applyAlignment="1">
      <alignment horizontal="center" vertical="center"/>
    </xf>
    <xf numFmtId="0" fontId="73" fillId="32" borderId="0" xfId="0" applyFont="1" applyFill="1" applyAlignment="1">
      <alignment horizontal="center" vertical="center"/>
    </xf>
    <xf numFmtId="0" fontId="64" fillId="40" borderId="57" xfId="0" applyFont="1" applyFill="1" applyBorder="1" applyAlignment="1">
      <alignment horizontal="center" vertical="center"/>
    </xf>
    <xf numFmtId="0" fontId="65" fillId="40" borderId="0" xfId="0" applyFont="1" applyFill="1" applyAlignment="1">
      <alignment horizontal="center" vertical="center"/>
    </xf>
    <xf numFmtId="0" fontId="98" fillId="39" borderId="57" xfId="0" applyFont="1" applyFill="1" applyBorder="1" applyAlignment="1">
      <alignment horizontal="center" vertical="center" shrinkToFit="1"/>
    </xf>
    <xf numFmtId="0" fontId="99" fillId="39" borderId="0" xfId="0" applyFont="1" applyFill="1" applyAlignment="1">
      <alignment horizontal="center" vertical="center" shrinkToFit="1"/>
    </xf>
    <xf numFmtId="0" fontId="99" fillId="39" borderId="56" xfId="0" applyFont="1" applyFill="1" applyBorder="1" applyAlignment="1">
      <alignment horizontal="center" vertical="center" shrinkToFit="1"/>
    </xf>
    <xf numFmtId="0" fontId="98" fillId="44" borderId="59" xfId="0" applyFont="1" applyFill="1" applyBorder="1" applyAlignment="1">
      <alignment horizontal="center" vertical="center" shrinkToFit="1"/>
    </xf>
    <xf numFmtId="0" fontId="100" fillId="44" borderId="60" xfId="0" applyFont="1" applyFill="1" applyBorder="1" applyAlignment="1">
      <alignment horizontal="center" vertical="center" shrinkToFit="1"/>
    </xf>
    <xf numFmtId="0" fontId="100" fillId="44" borderId="57" xfId="0" applyFont="1" applyFill="1" applyBorder="1" applyAlignment="1">
      <alignment horizontal="center" vertical="center" shrinkToFit="1"/>
    </xf>
    <xf numFmtId="0" fontId="85" fillId="27" borderId="57" xfId="0" applyFont="1" applyFill="1" applyBorder="1" applyAlignment="1">
      <alignment horizontal="center" vertical="center" shrinkToFit="1"/>
    </xf>
    <xf numFmtId="0" fontId="95" fillId="27" borderId="0" xfId="0" applyFont="1" applyFill="1" applyAlignment="1">
      <alignment horizontal="center" vertical="center" shrinkToFit="1"/>
    </xf>
    <xf numFmtId="0" fontId="98" fillId="42" borderId="57" xfId="0" applyFont="1" applyFill="1" applyBorder="1" applyAlignment="1">
      <alignment horizontal="center" vertical="center"/>
    </xf>
    <xf numFmtId="0" fontId="99" fillId="42" borderId="0" xfId="0" applyFont="1" applyFill="1" applyAlignment="1">
      <alignment horizontal="center" vertical="center"/>
    </xf>
    <xf numFmtId="0" fontId="85" fillId="31" borderId="57" xfId="0" applyFont="1" applyFill="1" applyBorder="1" applyAlignment="1">
      <alignment horizontal="center" vertical="center"/>
    </xf>
    <xf numFmtId="0" fontId="94" fillId="31" borderId="0" xfId="0" applyFont="1" applyFill="1" applyAlignment="1">
      <alignment horizontal="center" vertical="center"/>
    </xf>
    <xf numFmtId="0" fontId="101" fillId="44" borderId="57" xfId="0" applyFont="1" applyFill="1" applyBorder="1" applyAlignment="1">
      <alignment horizontal="center" vertical="center" shrinkToFit="1"/>
    </xf>
    <xf numFmtId="0" fontId="67" fillId="44" borderId="0" xfId="0" applyFont="1" applyFill="1" applyAlignment="1">
      <alignment horizontal="center" vertical="center" shrinkToFit="1"/>
    </xf>
    <xf numFmtId="0" fontId="67" fillId="44" borderId="56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center" vertical="center" textRotation="180" shrinkToFit="1"/>
    </xf>
    <xf numFmtId="0" fontId="118" fillId="0" borderId="30" xfId="0" applyFont="1" applyBorder="1" applyAlignment="1">
      <alignment horizontal="center" vertical="center" wrapText="1" shrinkToFit="1"/>
    </xf>
    <xf numFmtId="0" fontId="119" fillId="0" borderId="20" xfId="0" applyFont="1" applyBorder="1" applyAlignment="1">
      <alignment horizontal="center" vertical="center" wrapText="1" shrinkToFit="1"/>
    </xf>
    <xf numFmtId="0" fontId="119" fillId="0" borderId="25" xfId="0" applyFont="1" applyBorder="1" applyAlignment="1">
      <alignment horizontal="center" vertical="center" wrapText="1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2" fillId="0" borderId="47" xfId="0" applyFont="1" applyBorder="1" applyAlignment="1">
      <alignment horizontal="right" vertical="top"/>
    </xf>
    <xf numFmtId="0" fontId="44" fillId="0" borderId="30" xfId="0" applyFont="1" applyBorder="1" applyAlignment="1">
      <alignment horizontal="center" vertical="center" wrapText="1" shrinkToFit="1"/>
    </xf>
    <xf numFmtId="0" fontId="44" fillId="0" borderId="20" xfId="0" applyFont="1" applyBorder="1" applyAlignment="1">
      <alignment horizontal="center" vertical="center" wrapText="1" shrinkToFit="1"/>
    </xf>
    <xf numFmtId="0" fontId="44" fillId="0" borderId="25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8" fillId="0" borderId="19" xfId="0" applyFont="1" applyBorder="1" applyAlignment="1">
      <alignment horizontal="center" vertical="center" textRotation="255" shrinkToFit="1"/>
    </xf>
    <xf numFmtId="0" fontId="27" fillId="0" borderId="89" xfId="0" applyFont="1" applyBorder="1" applyAlignment="1">
      <alignment horizontal="left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37" fillId="0" borderId="16" xfId="0" applyFont="1" applyBorder="1" applyAlignment="1">
      <alignment horizontal="center" vertical="center" textRotation="180" shrinkToFit="1"/>
    </xf>
    <xf numFmtId="0" fontId="23" fillId="0" borderId="29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22" fillId="0" borderId="0" xfId="0" applyFont="1" applyAlignment="1">
      <alignment horizontal="right" vertical="top"/>
    </xf>
    <xf numFmtId="0" fontId="37" fillId="0" borderId="30" xfId="0" applyFont="1" applyBorder="1" applyAlignment="1">
      <alignment horizontal="center" vertical="center" textRotation="180" shrinkToFit="1"/>
    </xf>
    <xf numFmtId="0" fontId="37" fillId="0" borderId="20" xfId="0" applyFont="1" applyBorder="1" applyAlignment="1">
      <alignment horizontal="center" vertical="center" textRotation="180" shrinkToFit="1"/>
    </xf>
    <xf numFmtId="0" fontId="37" fillId="0" borderId="25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38" fillId="0" borderId="86" xfId="0" applyFont="1" applyBorder="1" applyAlignment="1">
      <alignment horizontal="center" vertical="center" wrapText="1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貨幣 2" xfId="43" xr:uid="{00000000-0005-0000-0000-000018000000}"/>
    <cellStyle name="貨幣 2 2" xfId="45" xr:uid="{B475B6A2-2BC8-4302-98E5-1C3D6F038959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FF33"/>
      <color rgb="FF008000"/>
      <color rgb="FFFFFFCC"/>
      <color rgb="FFFFCC00"/>
      <color rgb="FF6600FF"/>
      <color rgb="FFFFCC66"/>
      <color rgb="FFFF5050"/>
      <color rgb="FFCC66FF"/>
      <color rgb="FFFF33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6.jpg"/><Relationship Id="rId12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microsoft.com/office/2007/relationships/hdphoto" Target="../media/hdphoto3.wdp"/><Relationship Id="rId5" Type="http://schemas.openxmlformats.org/officeDocument/2006/relationships/image" Target="../media/image4.png"/><Relationship Id="rId10" Type="http://schemas.openxmlformats.org/officeDocument/2006/relationships/image" Target="../media/image8.png"/><Relationship Id="rId4" Type="http://schemas.microsoft.com/office/2007/relationships/hdphoto" Target="../media/hdphoto1.wdp"/><Relationship Id="rId9" Type="http://schemas.microsoft.com/office/2007/relationships/hdphoto" Target="../media/hdphoto2.wdp"/><Relationship Id="rId1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180704</xdr:colOff>
      <xdr:row>0</xdr:row>
      <xdr:rowOff>243840</xdr:rowOff>
    </xdr:from>
    <xdr:to>
      <xdr:col>10</xdr:col>
      <xdr:colOff>203200</xdr:colOff>
      <xdr:row>2</xdr:row>
      <xdr:rowOff>101600</xdr:rowOff>
    </xdr:to>
    <xdr:sp macro="" textlink="">
      <xdr:nvSpPr>
        <xdr:cNvPr id="8" name="WordArt 16">
          <a:extLst>
            <a:ext uri="{FF2B5EF4-FFF2-40B4-BE49-F238E27FC236}">
              <a16:creationId xmlns:a16="http://schemas.microsoft.com/office/drawing/2014/main" id="{4F651D2C-BBB9-4A37-A919-A806142C25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52704" y="243840"/>
          <a:ext cx="2217056" cy="49784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333830</xdr:colOff>
      <xdr:row>0</xdr:row>
      <xdr:rowOff>50800</xdr:rowOff>
    </xdr:from>
    <xdr:to>
      <xdr:col>4</xdr:col>
      <xdr:colOff>573313</xdr:colOff>
      <xdr:row>3</xdr:row>
      <xdr:rowOff>147320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64201194-7D17-4849-9D54-6D099C1EB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31"/>
        <a:stretch>
          <a:fillRect/>
        </a:stretch>
      </xdr:blipFill>
      <xdr:spPr>
        <a:xfrm>
          <a:off x="516710" y="50800"/>
          <a:ext cx="2434043" cy="1000760"/>
        </a:xfrm>
        <a:prstGeom prst="rect">
          <a:avLst/>
        </a:prstGeom>
      </xdr:spPr>
    </xdr:pic>
    <xdr:clientData/>
  </xdr:twoCellAnchor>
  <xdr:twoCellAnchor editAs="oneCell">
    <xdr:from>
      <xdr:col>1</xdr:col>
      <xdr:colOff>426720</xdr:colOff>
      <xdr:row>3</xdr:row>
      <xdr:rowOff>81280</xdr:rowOff>
    </xdr:from>
    <xdr:to>
      <xdr:col>4</xdr:col>
      <xdr:colOff>294640</xdr:colOff>
      <xdr:row>10</xdr:row>
      <xdr:rowOff>74930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5EEBFB4B-0F10-450E-9D0E-33D5AD59F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985520"/>
          <a:ext cx="2062480" cy="1639570"/>
        </a:xfrm>
        <a:prstGeom prst="rect">
          <a:avLst/>
        </a:prstGeom>
      </xdr:spPr>
    </xdr:pic>
    <xdr:clientData/>
  </xdr:twoCellAnchor>
  <xdr:twoCellAnchor editAs="oneCell">
    <xdr:from>
      <xdr:col>10</xdr:col>
      <xdr:colOff>541200</xdr:colOff>
      <xdr:row>1</xdr:row>
      <xdr:rowOff>81281</xdr:rowOff>
    </xdr:from>
    <xdr:to>
      <xdr:col>13</xdr:col>
      <xdr:colOff>365760</xdr:colOff>
      <xdr:row>10</xdr:row>
      <xdr:rowOff>52917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1D59D0BC-6A53-4B36-8F63-EAC2B92C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3529" l="294" r="9823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07760" y="528321"/>
          <a:ext cx="2019120" cy="2074756"/>
        </a:xfrm>
        <a:prstGeom prst="rect">
          <a:avLst/>
        </a:prstGeom>
      </xdr:spPr>
    </xdr:pic>
    <xdr:clientData/>
  </xdr:twoCellAnchor>
  <xdr:twoCellAnchor editAs="oneCell">
    <xdr:from>
      <xdr:col>13</xdr:col>
      <xdr:colOff>696502</xdr:colOff>
      <xdr:row>2</xdr:row>
      <xdr:rowOff>132080</xdr:rowOff>
    </xdr:from>
    <xdr:to>
      <xdr:col>16</xdr:col>
      <xdr:colOff>274353</xdr:colOff>
      <xdr:row>7</xdr:row>
      <xdr:rowOff>194412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D93AA5B5-217B-4855-AAFD-A3525C99E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657622" y="772160"/>
          <a:ext cx="1772411" cy="1383132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152401</xdr:colOff>
      <xdr:row>2</xdr:row>
      <xdr:rowOff>233680</xdr:rowOff>
    </xdr:from>
    <xdr:to>
      <xdr:col>20</xdr:col>
      <xdr:colOff>619761</xdr:colOff>
      <xdr:row>4</xdr:row>
      <xdr:rowOff>172720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D4C35D91-15F0-4F43-92A9-1B04C7C44B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2771121" y="873760"/>
          <a:ext cx="1930400" cy="467360"/>
        </a:xfrm>
        <a:prstGeom prst="rect">
          <a:avLst/>
        </a:prstGeom>
      </xdr:spPr>
    </xdr:pic>
    <xdr:clientData/>
  </xdr:twoCellAnchor>
  <xdr:twoCellAnchor editAs="oneCell">
    <xdr:from>
      <xdr:col>18</xdr:col>
      <xdr:colOff>161835</xdr:colOff>
      <xdr:row>0</xdr:row>
      <xdr:rowOff>152400</xdr:rowOff>
    </xdr:from>
    <xdr:to>
      <xdr:col>20</xdr:col>
      <xdr:colOff>512355</xdr:colOff>
      <xdr:row>2</xdr:row>
      <xdr:rowOff>165100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CCD14C34-EA3C-45D1-9BFB-DDCDC41C6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364" r="18565" b="74676"/>
        <a:stretch>
          <a:fillRect/>
        </a:stretch>
      </xdr:blipFill>
      <xdr:spPr>
        <a:xfrm>
          <a:off x="12780555" y="152400"/>
          <a:ext cx="1813560" cy="652780"/>
        </a:xfrm>
        <a:prstGeom prst="rect">
          <a:avLst/>
        </a:prstGeom>
      </xdr:spPr>
    </xdr:pic>
    <xdr:clientData/>
  </xdr:twoCellAnchor>
  <xdr:twoCellAnchor editAs="oneCell">
    <xdr:from>
      <xdr:col>8</xdr:col>
      <xdr:colOff>72576</xdr:colOff>
      <xdr:row>2</xdr:row>
      <xdr:rowOff>119834</xdr:rowOff>
    </xdr:from>
    <xdr:to>
      <xdr:col>10</xdr:col>
      <xdr:colOff>436879</xdr:colOff>
      <xdr:row>10</xdr:row>
      <xdr:rowOff>170732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C1CA90FB-539C-4066-A96C-2EB8029D0C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9706" l="0" r="9294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6" r="-961"/>
        <a:stretch>
          <a:fillRect/>
        </a:stretch>
      </xdr:blipFill>
      <xdr:spPr>
        <a:xfrm>
          <a:off x="5376096" y="759914"/>
          <a:ext cx="1827343" cy="1960978"/>
        </a:xfrm>
        <a:prstGeom prst="rect">
          <a:avLst/>
        </a:prstGeom>
      </xdr:spPr>
    </xdr:pic>
    <xdr:clientData/>
  </xdr:twoCellAnchor>
  <xdr:twoCellAnchor editAs="oneCell">
    <xdr:from>
      <xdr:col>16</xdr:col>
      <xdr:colOff>286292</xdr:colOff>
      <xdr:row>4</xdr:row>
      <xdr:rowOff>91440</xdr:rowOff>
    </xdr:from>
    <xdr:to>
      <xdr:col>17</xdr:col>
      <xdr:colOff>407999</xdr:colOff>
      <xdr:row>7</xdr:row>
      <xdr:rowOff>149316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CCF07070-7849-4032-AF6B-03589AB1EB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0" b="100000" l="0" r="5062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441972" y="1005840"/>
          <a:ext cx="853227" cy="857976"/>
        </a:xfrm>
        <a:prstGeom prst="rect">
          <a:avLst/>
        </a:prstGeom>
      </xdr:spPr>
    </xdr:pic>
    <xdr:clientData/>
  </xdr:twoCellAnchor>
  <xdr:twoCellAnchor editAs="oneCell">
    <xdr:from>
      <xdr:col>17</xdr:col>
      <xdr:colOff>487679</xdr:colOff>
      <xdr:row>4</xdr:row>
      <xdr:rowOff>162560</xdr:rowOff>
    </xdr:from>
    <xdr:to>
      <xdr:col>20</xdr:col>
      <xdr:colOff>683986</xdr:colOff>
      <xdr:row>6</xdr:row>
      <xdr:rowOff>246014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BE3106CA-1ECE-4AE1-A989-F171B213E1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374879" y="1076960"/>
          <a:ext cx="2390867" cy="616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345440</xdr:colOff>
      <xdr:row>2</xdr:row>
      <xdr:rowOff>95156</xdr:rowOff>
    </xdr:from>
    <xdr:to>
      <xdr:col>7</xdr:col>
      <xdr:colOff>721360</xdr:colOff>
      <xdr:row>10</xdr:row>
      <xdr:rowOff>182356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0D8A7F23-FEDC-4E0B-B4EB-528AFE2F1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>
          <a:off x="2722880" y="735236"/>
          <a:ext cx="2570480" cy="1997280"/>
        </a:xfrm>
        <a:prstGeom prst="rect">
          <a:avLst/>
        </a:prstGeom>
      </xdr:spPr>
    </xdr:pic>
    <xdr:clientData/>
  </xdr:twoCellAnchor>
  <xdr:twoCellAnchor>
    <xdr:from>
      <xdr:col>14</xdr:col>
      <xdr:colOff>182879</xdr:colOff>
      <xdr:row>0</xdr:row>
      <xdr:rowOff>223520</xdr:rowOff>
    </xdr:from>
    <xdr:to>
      <xdr:col>17</xdr:col>
      <xdr:colOff>254000</xdr:colOff>
      <xdr:row>2</xdr:row>
      <xdr:rowOff>30480</xdr:rowOff>
    </xdr:to>
    <xdr:sp macro="" textlink="">
      <xdr:nvSpPr>
        <xdr:cNvPr id="29" name="WordArt 2433">
          <a:extLst>
            <a:ext uri="{FF2B5EF4-FFF2-40B4-BE49-F238E27FC236}">
              <a16:creationId xmlns:a16="http://schemas.microsoft.com/office/drawing/2014/main" id="{C820B912-07D3-4558-B4EE-DEFF7C8E8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75519" y="223520"/>
          <a:ext cx="2265681" cy="44704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topLeftCell="A7" zoomScale="75" zoomScaleNormal="75" workbookViewId="0">
      <selection activeCell="W25" sqref="W25"/>
    </sheetView>
  </sheetViews>
  <sheetFormatPr defaultColWidth="9" defaultRowHeight="16.2"/>
  <cols>
    <col min="1" max="1" width="2.6640625" style="73" customWidth="1"/>
    <col min="2" max="21" width="10.6640625" style="98" customWidth="1"/>
    <col min="22" max="16384" width="9" style="73"/>
  </cols>
  <sheetData>
    <row r="1" spans="2:21" ht="35.1" customHeight="1">
      <c r="B1" s="234"/>
      <c r="C1" s="235"/>
      <c r="D1" s="235"/>
      <c r="E1" s="235"/>
      <c r="F1" s="236"/>
      <c r="G1" s="237"/>
      <c r="H1" s="237"/>
      <c r="I1" s="238"/>
      <c r="J1" s="215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7"/>
    </row>
    <row r="2" spans="2:21" s="75" customFormat="1" ht="15" customHeight="1">
      <c r="B2" s="218"/>
      <c r="C2" s="221"/>
      <c r="D2" s="221"/>
      <c r="E2" s="221"/>
      <c r="F2" s="214"/>
      <c r="G2" s="214"/>
      <c r="H2" s="214"/>
      <c r="I2" s="214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19"/>
    </row>
    <row r="3" spans="2:21" ht="21" customHeight="1">
      <c r="B3" s="276"/>
      <c r="C3" s="273"/>
      <c r="D3" s="273"/>
      <c r="E3" s="273"/>
      <c r="F3" s="273"/>
      <c r="G3" s="273"/>
      <c r="H3" s="273"/>
      <c r="I3" s="273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19"/>
    </row>
    <row r="4" spans="2:21" s="81" customFormat="1" ht="21" customHeight="1">
      <c r="B4" s="328"/>
      <c r="C4" s="329"/>
      <c r="D4" s="329"/>
      <c r="E4" s="329"/>
      <c r="F4" s="273"/>
      <c r="G4" s="273"/>
      <c r="H4" s="273"/>
      <c r="I4" s="273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19"/>
    </row>
    <row r="5" spans="2:21" s="81" customFormat="1" ht="21" customHeight="1">
      <c r="B5" s="330"/>
      <c r="C5" s="331"/>
      <c r="D5" s="331"/>
      <c r="E5" s="331"/>
      <c r="F5" s="273"/>
      <c r="G5" s="273"/>
      <c r="H5" s="273"/>
      <c r="I5" s="273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19"/>
    </row>
    <row r="6" spans="2:21" s="81" customFormat="1" ht="21" customHeight="1">
      <c r="B6" s="271"/>
      <c r="C6" s="272"/>
      <c r="D6" s="272"/>
      <c r="E6" s="272"/>
      <c r="F6" s="273"/>
      <c r="G6" s="273"/>
      <c r="H6" s="273"/>
      <c r="I6" s="273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19"/>
    </row>
    <row r="7" spans="2:21" s="80" customFormat="1" ht="21" customHeight="1">
      <c r="B7" s="274"/>
      <c r="C7" s="275"/>
      <c r="D7" s="275"/>
      <c r="E7" s="275"/>
      <c r="F7" s="273"/>
      <c r="G7" s="273"/>
      <c r="H7" s="273"/>
      <c r="I7" s="273"/>
      <c r="J7" s="222"/>
      <c r="K7" s="222"/>
      <c r="L7" s="222"/>
      <c r="M7" s="222"/>
      <c r="N7" s="222"/>
      <c r="O7" s="222"/>
      <c r="P7" s="222"/>
      <c r="Q7" s="222"/>
      <c r="R7" s="239"/>
      <c r="S7" s="239"/>
      <c r="T7" s="239"/>
      <c r="U7" s="240"/>
    </row>
    <row r="8" spans="2:21" s="87" customFormat="1" ht="21" customHeight="1">
      <c r="B8" s="276"/>
      <c r="C8" s="273"/>
      <c r="D8" s="273"/>
      <c r="E8" s="273"/>
      <c r="F8" s="273"/>
      <c r="G8" s="273"/>
      <c r="H8" s="273"/>
      <c r="I8" s="273"/>
      <c r="J8" s="222"/>
      <c r="K8" s="222"/>
      <c r="L8" s="222"/>
      <c r="M8" s="222"/>
      <c r="N8" s="222"/>
      <c r="O8" s="222"/>
      <c r="P8" s="222"/>
      <c r="Q8" s="241" t="s">
        <v>179</v>
      </c>
      <c r="R8" s="241"/>
      <c r="S8" s="241"/>
      <c r="T8" s="241"/>
      <c r="U8" s="242"/>
    </row>
    <row r="9" spans="2:21" s="80" customFormat="1" ht="12.9" customHeight="1">
      <c r="B9" s="131"/>
      <c r="C9" s="223"/>
      <c r="D9" s="224"/>
      <c r="E9" s="225"/>
      <c r="F9" s="224"/>
      <c r="G9" s="223"/>
      <c r="H9" s="224"/>
      <c r="I9" s="225"/>
      <c r="J9" s="222"/>
      <c r="K9" s="222"/>
      <c r="L9" s="222"/>
      <c r="M9" s="243" t="s">
        <v>159</v>
      </c>
      <c r="N9" s="243"/>
      <c r="O9" s="243"/>
      <c r="P9" s="243"/>
      <c r="Q9" s="243"/>
      <c r="R9" s="243"/>
      <c r="S9" s="243"/>
      <c r="T9" s="243"/>
      <c r="U9" s="244"/>
    </row>
    <row r="10" spans="2:21" s="80" customFormat="1" ht="12.9" customHeight="1" thickBot="1">
      <c r="B10" s="120"/>
      <c r="C10" s="123"/>
      <c r="D10" s="124"/>
      <c r="E10" s="123"/>
      <c r="F10" s="124"/>
      <c r="G10" s="123"/>
      <c r="H10" s="124"/>
      <c r="I10" s="123"/>
      <c r="J10" s="220"/>
      <c r="K10" s="220"/>
      <c r="L10" s="220"/>
      <c r="M10" s="245"/>
      <c r="N10" s="245"/>
      <c r="O10" s="245"/>
      <c r="P10" s="245"/>
      <c r="Q10" s="245"/>
      <c r="R10" s="245"/>
      <c r="S10" s="245"/>
      <c r="T10" s="245"/>
      <c r="U10" s="246"/>
    </row>
    <row r="11" spans="2:21" s="75" customFormat="1" ht="15" customHeight="1">
      <c r="B11" s="352" t="s">
        <v>160</v>
      </c>
      <c r="C11" s="353"/>
      <c r="D11" s="353"/>
      <c r="E11" s="354"/>
      <c r="F11" s="353" t="s">
        <v>164</v>
      </c>
      <c r="G11" s="353"/>
      <c r="H11" s="353"/>
      <c r="I11" s="353"/>
      <c r="J11" s="268" t="s">
        <v>165</v>
      </c>
      <c r="K11" s="269"/>
      <c r="L11" s="269"/>
      <c r="M11" s="269"/>
      <c r="N11" s="269" t="s">
        <v>166</v>
      </c>
      <c r="O11" s="269"/>
      <c r="P11" s="269"/>
      <c r="Q11" s="270"/>
      <c r="R11" s="353" t="s">
        <v>167</v>
      </c>
      <c r="S11" s="353"/>
      <c r="T11" s="353"/>
      <c r="U11" s="358"/>
    </row>
    <row r="12" spans="2:21" ht="21" customHeight="1">
      <c r="B12" s="359" t="s">
        <v>243</v>
      </c>
      <c r="C12" s="302"/>
      <c r="D12" s="302"/>
      <c r="E12" s="277"/>
      <c r="F12" s="277" t="s">
        <v>227</v>
      </c>
      <c r="G12" s="278"/>
      <c r="H12" s="278"/>
      <c r="I12" s="279"/>
      <c r="J12" s="277" t="s">
        <v>49</v>
      </c>
      <c r="K12" s="278"/>
      <c r="L12" s="278"/>
      <c r="M12" s="279"/>
      <c r="N12" s="261" t="s">
        <v>49</v>
      </c>
      <c r="O12" s="260"/>
      <c r="P12" s="260"/>
      <c r="Q12" s="260"/>
      <c r="R12" s="261" t="s">
        <v>49</v>
      </c>
      <c r="S12" s="260"/>
      <c r="T12" s="260"/>
      <c r="U12" s="289"/>
    </row>
    <row r="13" spans="2:21" s="81" customFormat="1" ht="21" customHeight="1">
      <c r="B13" s="280" t="s">
        <v>205</v>
      </c>
      <c r="C13" s="281"/>
      <c r="D13" s="281"/>
      <c r="E13" s="281"/>
      <c r="F13" s="282" t="s">
        <v>204</v>
      </c>
      <c r="G13" s="283"/>
      <c r="H13" s="283"/>
      <c r="I13" s="284"/>
      <c r="J13" s="349" t="s">
        <v>240</v>
      </c>
      <c r="K13" s="350"/>
      <c r="L13" s="350"/>
      <c r="M13" s="351"/>
      <c r="N13" s="343" t="s">
        <v>252</v>
      </c>
      <c r="O13" s="344"/>
      <c r="P13" s="344"/>
      <c r="Q13" s="345"/>
      <c r="R13" s="346" t="s">
        <v>241</v>
      </c>
      <c r="S13" s="347"/>
      <c r="T13" s="347"/>
      <c r="U13" s="348"/>
    </row>
    <row r="14" spans="2:21" s="81" customFormat="1" ht="21" customHeight="1">
      <c r="B14" s="355" t="s">
        <v>242</v>
      </c>
      <c r="C14" s="356"/>
      <c r="D14" s="356"/>
      <c r="E14" s="357"/>
      <c r="F14" s="332" t="s">
        <v>283</v>
      </c>
      <c r="G14" s="333"/>
      <c r="H14" s="333"/>
      <c r="I14" s="334"/>
      <c r="J14" s="335" t="s">
        <v>251</v>
      </c>
      <c r="K14" s="336"/>
      <c r="L14" s="336"/>
      <c r="M14" s="337"/>
      <c r="N14" s="338" t="s">
        <v>151</v>
      </c>
      <c r="O14" s="339"/>
      <c r="P14" s="339"/>
      <c r="Q14" s="339"/>
      <c r="R14" s="340" t="s">
        <v>208</v>
      </c>
      <c r="S14" s="341"/>
      <c r="T14" s="341"/>
      <c r="U14" s="342"/>
    </row>
    <row r="15" spans="2:21" s="81" customFormat="1" ht="21" customHeight="1">
      <c r="B15" s="369" t="s">
        <v>254</v>
      </c>
      <c r="C15" s="370"/>
      <c r="D15" s="370"/>
      <c r="E15" s="371"/>
      <c r="F15" s="372" t="s">
        <v>230</v>
      </c>
      <c r="G15" s="373"/>
      <c r="H15" s="373"/>
      <c r="I15" s="374"/>
      <c r="J15" s="375" t="s">
        <v>250</v>
      </c>
      <c r="K15" s="376"/>
      <c r="L15" s="376"/>
      <c r="M15" s="377"/>
      <c r="N15" s="378" t="s">
        <v>181</v>
      </c>
      <c r="O15" s="379"/>
      <c r="P15" s="379"/>
      <c r="Q15" s="380"/>
      <c r="R15" s="360" t="s">
        <v>180</v>
      </c>
      <c r="S15" s="361"/>
      <c r="T15" s="361"/>
      <c r="U15" s="362"/>
    </row>
    <row r="16" spans="2:21" s="80" customFormat="1" ht="21" customHeight="1">
      <c r="B16" s="316" t="s">
        <v>235</v>
      </c>
      <c r="C16" s="317"/>
      <c r="D16" s="317"/>
      <c r="E16" s="285"/>
      <c r="F16" s="317" t="s">
        <v>235</v>
      </c>
      <c r="G16" s="317"/>
      <c r="H16" s="317"/>
      <c r="I16" s="317"/>
      <c r="J16" s="317" t="s">
        <v>235</v>
      </c>
      <c r="K16" s="317"/>
      <c r="L16" s="317"/>
      <c r="M16" s="317"/>
      <c r="N16" s="317" t="s">
        <v>235</v>
      </c>
      <c r="O16" s="317"/>
      <c r="P16" s="317"/>
      <c r="Q16" s="285"/>
      <c r="R16" s="285" t="s">
        <v>235</v>
      </c>
      <c r="S16" s="239"/>
      <c r="T16" s="239"/>
      <c r="U16" s="240"/>
    </row>
    <row r="17" spans="2:21" s="87" customFormat="1" ht="21" customHeight="1">
      <c r="B17" s="367" t="s">
        <v>244</v>
      </c>
      <c r="C17" s="303"/>
      <c r="D17" s="303"/>
      <c r="E17" s="291"/>
      <c r="F17" s="303" t="s">
        <v>182</v>
      </c>
      <c r="G17" s="303"/>
      <c r="H17" s="303"/>
      <c r="I17" s="303"/>
      <c r="J17" s="303" t="s">
        <v>183</v>
      </c>
      <c r="K17" s="303"/>
      <c r="L17" s="303"/>
      <c r="M17" s="303"/>
      <c r="N17" s="291" t="s">
        <v>239</v>
      </c>
      <c r="O17" s="292"/>
      <c r="P17" s="292"/>
      <c r="Q17" s="292"/>
      <c r="R17" s="291" t="s">
        <v>139</v>
      </c>
      <c r="S17" s="292"/>
      <c r="T17" s="292"/>
      <c r="U17" s="305"/>
    </row>
    <row r="18" spans="2:21" s="80" customFormat="1" ht="12.9" customHeight="1">
      <c r="B18" s="110" t="s">
        <v>45</v>
      </c>
      <c r="C18" s="103">
        <f>第一週明細!W12</f>
        <v>874.9</v>
      </c>
      <c r="D18" s="102" t="s">
        <v>9</v>
      </c>
      <c r="E18" s="111">
        <f>第一週明細!W8</f>
        <v>28.5</v>
      </c>
      <c r="F18" s="102" t="s">
        <v>45</v>
      </c>
      <c r="G18" s="103">
        <f>第一週明細!W20</f>
        <v>875.3</v>
      </c>
      <c r="H18" s="102" t="s">
        <v>9</v>
      </c>
      <c r="I18" s="111">
        <f>第一週明細!W16</f>
        <v>28.5</v>
      </c>
      <c r="J18" s="102" t="s">
        <v>45</v>
      </c>
      <c r="K18" s="103">
        <f>第一週明細!W28</f>
        <v>879.5</v>
      </c>
      <c r="L18" s="102" t="s">
        <v>9</v>
      </c>
      <c r="M18" s="112">
        <f>第一週明細!W24</f>
        <v>29.5</v>
      </c>
      <c r="N18" s="102" t="s">
        <v>45</v>
      </c>
      <c r="O18" s="103">
        <f>第一週明細!W36</f>
        <v>848.1</v>
      </c>
      <c r="P18" s="102" t="s">
        <v>9</v>
      </c>
      <c r="Q18" s="112">
        <f>第一週明細!W32</f>
        <v>28.5</v>
      </c>
      <c r="R18" s="102" t="s">
        <v>45</v>
      </c>
      <c r="S18" s="103">
        <f>第一週明細!W44</f>
        <v>850.5</v>
      </c>
      <c r="T18" s="102" t="s">
        <v>9</v>
      </c>
      <c r="U18" s="104">
        <f>第一週明細!W40</f>
        <v>28.5</v>
      </c>
    </row>
    <row r="19" spans="2:21" s="80" customFormat="1" ht="12.9" customHeight="1" thickBot="1">
      <c r="B19" s="105" t="s">
        <v>7</v>
      </c>
      <c r="C19" s="106">
        <f>第一週明細!W6</f>
        <v>121</v>
      </c>
      <c r="D19" s="107" t="s">
        <v>11</v>
      </c>
      <c r="E19" s="106">
        <f>第一週明細!W10</f>
        <v>33.6</v>
      </c>
      <c r="F19" s="107" t="s">
        <v>7</v>
      </c>
      <c r="G19" s="106">
        <f>第一週明細!W14</f>
        <v>121</v>
      </c>
      <c r="H19" s="107" t="s">
        <v>47</v>
      </c>
      <c r="I19" s="106">
        <f>第一週明細!W18</f>
        <v>33.700000000000003</v>
      </c>
      <c r="J19" s="107" t="s">
        <v>103</v>
      </c>
      <c r="K19" s="106">
        <f>第一週明細!W22</f>
        <v>118.5</v>
      </c>
      <c r="L19" s="107" t="s">
        <v>11</v>
      </c>
      <c r="M19" s="108">
        <f>第一週明細!W26</f>
        <v>35</v>
      </c>
      <c r="N19" s="107" t="s">
        <v>7</v>
      </c>
      <c r="O19" s="106">
        <f>第一週明細!W30</f>
        <v>115</v>
      </c>
      <c r="P19" s="107" t="s">
        <v>11</v>
      </c>
      <c r="Q19" s="108">
        <f>第一週明細!W34</f>
        <v>32.900000000000006</v>
      </c>
      <c r="R19" s="107" t="s">
        <v>7</v>
      </c>
      <c r="S19" s="106">
        <f>第一週明細!W38</f>
        <v>115.5</v>
      </c>
      <c r="T19" s="107" t="s">
        <v>11</v>
      </c>
      <c r="U19" s="109">
        <f>第一週明細!W42</f>
        <v>33</v>
      </c>
    </row>
    <row r="20" spans="2:21" s="75" customFormat="1" ht="15" customHeight="1">
      <c r="B20" s="368" t="s">
        <v>161</v>
      </c>
      <c r="C20" s="269"/>
      <c r="D20" s="269"/>
      <c r="E20" s="270"/>
      <c r="F20" s="269" t="s">
        <v>168</v>
      </c>
      <c r="G20" s="269"/>
      <c r="H20" s="269"/>
      <c r="I20" s="269"/>
      <c r="J20" s="268" t="s">
        <v>169</v>
      </c>
      <c r="K20" s="269"/>
      <c r="L20" s="269"/>
      <c r="M20" s="269"/>
      <c r="N20" s="269" t="s">
        <v>170</v>
      </c>
      <c r="O20" s="269"/>
      <c r="P20" s="269"/>
      <c r="Q20" s="270"/>
      <c r="R20" s="353" t="s">
        <v>280</v>
      </c>
      <c r="S20" s="353"/>
      <c r="T20" s="353"/>
      <c r="U20" s="358"/>
    </row>
    <row r="21" spans="2:21" ht="21" customHeight="1">
      <c r="B21" s="363" t="s">
        <v>49</v>
      </c>
      <c r="C21" s="278"/>
      <c r="D21" s="278"/>
      <c r="E21" s="278"/>
      <c r="F21" s="277" t="s">
        <v>109</v>
      </c>
      <c r="G21" s="278"/>
      <c r="H21" s="278"/>
      <c r="I21" s="279"/>
      <c r="J21" s="364" t="s">
        <v>206</v>
      </c>
      <c r="K21" s="365"/>
      <c r="L21" s="365"/>
      <c r="M21" s="366"/>
      <c r="N21" s="302" t="s">
        <v>49</v>
      </c>
      <c r="O21" s="302"/>
      <c r="P21" s="302"/>
      <c r="Q21" s="277"/>
      <c r="R21" s="261" t="s">
        <v>49</v>
      </c>
      <c r="S21" s="260"/>
      <c r="T21" s="260"/>
      <c r="U21" s="289"/>
    </row>
    <row r="22" spans="2:21" s="81" customFormat="1" ht="21" customHeight="1">
      <c r="B22" s="390" t="s">
        <v>259</v>
      </c>
      <c r="C22" s="391"/>
      <c r="D22" s="391"/>
      <c r="E22" s="391"/>
      <c r="F22" s="392" t="s">
        <v>267</v>
      </c>
      <c r="G22" s="393"/>
      <c r="H22" s="393"/>
      <c r="I22" s="394"/>
      <c r="J22" s="395" t="s">
        <v>185</v>
      </c>
      <c r="K22" s="396"/>
      <c r="L22" s="396"/>
      <c r="M22" s="397"/>
      <c r="N22" s="400" t="s">
        <v>252</v>
      </c>
      <c r="O22" s="401"/>
      <c r="P22" s="401"/>
      <c r="Q22" s="402"/>
      <c r="R22" s="383" t="s">
        <v>278</v>
      </c>
      <c r="S22" s="398"/>
      <c r="T22" s="398"/>
      <c r="U22" s="399"/>
    </row>
    <row r="23" spans="2:21" s="81" customFormat="1" ht="21" customHeight="1">
      <c r="B23" s="403" t="s">
        <v>184</v>
      </c>
      <c r="C23" s="404"/>
      <c r="D23" s="404"/>
      <c r="E23" s="404"/>
      <c r="F23" s="405" t="s">
        <v>261</v>
      </c>
      <c r="G23" s="406"/>
      <c r="H23" s="406"/>
      <c r="I23" s="407"/>
      <c r="J23" s="408" t="s">
        <v>265</v>
      </c>
      <c r="K23" s="409"/>
      <c r="L23" s="409"/>
      <c r="M23" s="410"/>
      <c r="N23" s="422" t="s">
        <v>140</v>
      </c>
      <c r="O23" s="423"/>
      <c r="P23" s="423"/>
      <c r="Q23" s="423"/>
      <c r="R23" s="286" t="s">
        <v>279</v>
      </c>
      <c r="S23" s="411"/>
      <c r="T23" s="411"/>
      <c r="U23" s="412"/>
    </row>
    <row r="24" spans="2:21" s="81" customFormat="1" ht="21" customHeight="1">
      <c r="B24" s="413" t="s">
        <v>186</v>
      </c>
      <c r="C24" s="414"/>
      <c r="D24" s="414"/>
      <c r="E24" s="414"/>
      <c r="F24" s="415" t="s">
        <v>263</v>
      </c>
      <c r="G24" s="416"/>
      <c r="H24" s="416"/>
      <c r="I24" s="416"/>
      <c r="J24" s="417" t="s">
        <v>264</v>
      </c>
      <c r="K24" s="418"/>
      <c r="L24" s="418"/>
      <c r="M24" s="418"/>
      <c r="N24" s="424" t="s">
        <v>187</v>
      </c>
      <c r="O24" s="425"/>
      <c r="P24" s="425"/>
      <c r="Q24" s="425"/>
      <c r="R24" s="419" t="s">
        <v>186</v>
      </c>
      <c r="S24" s="420"/>
      <c r="T24" s="420"/>
      <c r="U24" s="421"/>
    </row>
    <row r="25" spans="2:21" s="80" customFormat="1" ht="21" customHeight="1">
      <c r="B25" s="316" t="s">
        <v>235</v>
      </c>
      <c r="C25" s="317"/>
      <c r="D25" s="317"/>
      <c r="E25" s="285"/>
      <c r="F25" s="317" t="s">
        <v>235</v>
      </c>
      <c r="G25" s="317"/>
      <c r="H25" s="317"/>
      <c r="I25" s="317"/>
      <c r="J25" s="317" t="s">
        <v>235</v>
      </c>
      <c r="K25" s="317"/>
      <c r="L25" s="317"/>
      <c r="M25" s="317"/>
      <c r="N25" s="317" t="s">
        <v>235</v>
      </c>
      <c r="O25" s="317"/>
      <c r="P25" s="317"/>
      <c r="Q25" s="285"/>
      <c r="R25" s="285" t="s">
        <v>235</v>
      </c>
      <c r="S25" s="239"/>
      <c r="T25" s="239"/>
      <c r="U25" s="240"/>
    </row>
    <row r="26" spans="2:21" s="87" customFormat="1" ht="21" customHeight="1">
      <c r="B26" s="304" t="s">
        <v>141</v>
      </c>
      <c r="C26" s="292"/>
      <c r="D26" s="292"/>
      <c r="E26" s="292"/>
      <c r="F26" s="303" t="s">
        <v>188</v>
      </c>
      <c r="G26" s="303"/>
      <c r="H26" s="303"/>
      <c r="I26" s="303"/>
      <c r="J26" s="303" t="s">
        <v>229</v>
      </c>
      <c r="K26" s="303"/>
      <c r="L26" s="303"/>
      <c r="M26" s="303"/>
      <c r="N26" s="303" t="s">
        <v>238</v>
      </c>
      <c r="O26" s="303"/>
      <c r="P26" s="303"/>
      <c r="Q26" s="303"/>
      <c r="R26" s="291" t="s">
        <v>284</v>
      </c>
      <c r="S26" s="292"/>
      <c r="T26" s="292"/>
      <c r="U26" s="305"/>
    </row>
    <row r="27" spans="2:21" s="80" customFormat="1" ht="12.9" customHeight="1">
      <c r="B27" s="110" t="s">
        <v>45</v>
      </c>
      <c r="C27" s="103">
        <f>第二週明細!W12</f>
        <v>857.9</v>
      </c>
      <c r="D27" s="102" t="s">
        <v>9</v>
      </c>
      <c r="E27" s="111">
        <f>第二週明細!W8</f>
        <v>29.5</v>
      </c>
      <c r="F27" s="102" t="s">
        <v>45</v>
      </c>
      <c r="G27" s="103">
        <f>第二週明細!W20</f>
        <v>862.8</v>
      </c>
      <c r="H27" s="102" t="s">
        <v>9</v>
      </c>
      <c r="I27" s="112">
        <f>第二週明細!W16</f>
        <v>30</v>
      </c>
      <c r="J27" s="102" t="s">
        <v>45</v>
      </c>
      <c r="K27" s="103">
        <f>第二週明細!W28</f>
        <v>814</v>
      </c>
      <c r="L27" s="102" t="s">
        <v>9</v>
      </c>
      <c r="M27" s="112">
        <f>第二週明細!W24</f>
        <v>30</v>
      </c>
      <c r="N27" s="102" t="s">
        <v>45</v>
      </c>
      <c r="O27" s="103">
        <f>第二週明細!W36</f>
        <v>835.9</v>
      </c>
      <c r="P27" s="102" t="s">
        <v>9</v>
      </c>
      <c r="Q27" s="111">
        <f>第二週明細!W32</f>
        <v>27.5</v>
      </c>
      <c r="R27" s="102" t="s">
        <v>45</v>
      </c>
      <c r="S27" s="103">
        <f>第二週明細!W44</f>
        <v>855.3</v>
      </c>
      <c r="T27" s="102" t="s">
        <v>9</v>
      </c>
      <c r="U27" s="104">
        <f>第二週明細!W40</f>
        <v>28.5</v>
      </c>
    </row>
    <row r="28" spans="2:21" s="80" customFormat="1" ht="12.9" customHeight="1" thickBot="1">
      <c r="B28" s="105" t="s">
        <v>7</v>
      </c>
      <c r="C28" s="106">
        <f>第二週明細!W6</f>
        <v>114</v>
      </c>
      <c r="D28" s="107" t="s">
        <v>11</v>
      </c>
      <c r="E28" s="106">
        <f>第二週明細!W10</f>
        <v>34.099999999999994</v>
      </c>
      <c r="F28" s="113" t="s">
        <v>7</v>
      </c>
      <c r="G28" s="114">
        <f>第二週明細!W14</f>
        <v>113.5</v>
      </c>
      <c r="H28" s="113" t="s">
        <v>11</v>
      </c>
      <c r="I28" s="115">
        <f>第二週明細!W18</f>
        <v>34.700000000000003</v>
      </c>
      <c r="J28" s="113" t="s">
        <v>7</v>
      </c>
      <c r="K28" s="114">
        <f>第二週明細!W22</f>
        <v>102.5</v>
      </c>
      <c r="L28" s="113" t="s">
        <v>11</v>
      </c>
      <c r="M28" s="115">
        <f>第二週明細!W26</f>
        <v>33.5</v>
      </c>
      <c r="N28" s="107" t="s">
        <v>7</v>
      </c>
      <c r="O28" s="106">
        <f>第二週明細!W30</f>
        <v>115.5</v>
      </c>
      <c r="P28" s="107" t="s">
        <v>47</v>
      </c>
      <c r="Q28" s="106">
        <f>第二週明細!W34</f>
        <v>31.6</v>
      </c>
      <c r="R28" s="113" t="s">
        <v>7</v>
      </c>
      <c r="S28" s="114">
        <f>第二週明細!W38</f>
        <v>116.5</v>
      </c>
      <c r="T28" s="113" t="s">
        <v>11</v>
      </c>
      <c r="U28" s="116">
        <f>第二週明細!W42</f>
        <v>33.200000000000003</v>
      </c>
    </row>
    <row r="29" spans="2:21" s="75" customFormat="1" ht="15" customHeight="1">
      <c r="B29" s="266" t="s">
        <v>162</v>
      </c>
      <c r="C29" s="267"/>
      <c r="D29" s="267"/>
      <c r="E29" s="267"/>
      <c r="F29" s="269" t="s">
        <v>171</v>
      </c>
      <c r="G29" s="269"/>
      <c r="H29" s="269"/>
      <c r="I29" s="270"/>
      <c r="J29" s="269" t="s">
        <v>172</v>
      </c>
      <c r="K29" s="269"/>
      <c r="L29" s="269"/>
      <c r="M29" s="269"/>
      <c r="N29" s="269" t="s">
        <v>173</v>
      </c>
      <c r="O29" s="269"/>
      <c r="P29" s="269"/>
      <c r="Q29" s="270"/>
      <c r="R29" s="270" t="s">
        <v>174</v>
      </c>
      <c r="S29" s="267"/>
      <c r="T29" s="267"/>
      <c r="U29" s="290"/>
    </row>
    <row r="30" spans="2:21" ht="21" customHeight="1">
      <c r="B30" s="359" t="s">
        <v>49</v>
      </c>
      <c r="C30" s="302"/>
      <c r="D30" s="302"/>
      <c r="E30" s="277"/>
      <c r="F30" s="261" t="s">
        <v>227</v>
      </c>
      <c r="G30" s="260"/>
      <c r="H30" s="260"/>
      <c r="I30" s="260"/>
      <c r="J30" s="277" t="s">
        <v>49</v>
      </c>
      <c r="K30" s="278"/>
      <c r="L30" s="278"/>
      <c r="M30" s="279"/>
      <c r="N30" s="302" t="s">
        <v>49</v>
      </c>
      <c r="O30" s="302"/>
      <c r="P30" s="302"/>
      <c r="Q30" s="277"/>
      <c r="R30" s="261" t="s">
        <v>49</v>
      </c>
      <c r="S30" s="260"/>
      <c r="T30" s="260"/>
      <c r="U30" s="289"/>
    </row>
    <row r="31" spans="2:21" s="81" customFormat="1" ht="21" customHeight="1">
      <c r="B31" s="381" t="s">
        <v>138</v>
      </c>
      <c r="C31" s="382"/>
      <c r="D31" s="382"/>
      <c r="E31" s="382"/>
      <c r="F31" s="383" t="s">
        <v>268</v>
      </c>
      <c r="G31" s="384"/>
      <c r="H31" s="384"/>
      <c r="I31" s="385"/>
      <c r="J31" s="386" t="s">
        <v>189</v>
      </c>
      <c r="K31" s="387"/>
      <c r="L31" s="387"/>
      <c r="M31" s="387"/>
      <c r="N31" s="388" t="s">
        <v>241</v>
      </c>
      <c r="O31" s="389"/>
      <c r="P31" s="389"/>
      <c r="Q31" s="389"/>
      <c r="R31" s="286" t="s">
        <v>271</v>
      </c>
      <c r="S31" s="287"/>
      <c r="T31" s="287"/>
      <c r="U31" s="288"/>
    </row>
    <row r="32" spans="2:21" s="81" customFormat="1" ht="30.6" customHeight="1">
      <c r="B32" s="426" t="s">
        <v>190</v>
      </c>
      <c r="C32" s="427"/>
      <c r="D32" s="427"/>
      <c r="E32" s="428"/>
      <c r="F32" s="429" t="s">
        <v>207</v>
      </c>
      <c r="G32" s="430"/>
      <c r="H32" s="430"/>
      <c r="I32" s="430"/>
      <c r="J32" s="431" t="s">
        <v>253</v>
      </c>
      <c r="K32" s="432"/>
      <c r="L32" s="432"/>
      <c r="M32" s="432"/>
      <c r="N32" s="433" t="s">
        <v>269</v>
      </c>
      <c r="O32" s="434"/>
      <c r="P32" s="434"/>
      <c r="Q32" s="434"/>
      <c r="R32" s="435" t="s">
        <v>210</v>
      </c>
      <c r="S32" s="436"/>
      <c r="T32" s="436"/>
      <c r="U32" s="437"/>
    </row>
    <row r="33" spans="2:21" s="81" customFormat="1" ht="21" customHeight="1">
      <c r="B33" s="438" t="s">
        <v>191</v>
      </c>
      <c r="C33" s="439"/>
      <c r="D33" s="439"/>
      <c r="E33" s="440"/>
      <c r="F33" s="441" t="s">
        <v>192</v>
      </c>
      <c r="G33" s="442"/>
      <c r="H33" s="442"/>
      <c r="I33" s="442"/>
      <c r="J33" s="443" t="s">
        <v>193</v>
      </c>
      <c r="K33" s="444"/>
      <c r="L33" s="444"/>
      <c r="M33" s="444"/>
      <c r="N33" s="445" t="s">
        <v>270</v>
      </c>
      <c r="O33" s="446"/>
      <c r="P33" s="446"/>
      <c r="Q33" s="446"/>
      <c r="R33" s="447" t="s">
        <v>209</v>
      </c>
      <c r="S33" s="448"/>
      <c r="T33" s="448"/>
      <c r="U33" s="449"/>
    </row>
    <row r="34" spans="2:21" s="80" customFormat="1" ht="21" customHeight="1">
      <c r="B34" s="316" t="s">
        <v>235</v>
      </c>
      <c r="C34" s="317"/>
      <c r="D34" s="317"/>
      <c r="E34" s="285"/>
      <c r="F34" s="317" t="s">
        <v>235</v>
      </c>
      <c r="G34" s="317"/>
      <c r="H34" s="317"/>
      <c r="I34" s="317"/>
      <c r="J34" s="317" t="s">
        <v>235</v>
      </c>
      <c r="K34" s="317"/>
      <c r="L34" s="317"/>
      <c r="M34" s="317"/>
      <c r="N34" s="317" t="s">
        <v>235</v>
      </c>
      <c r="O34" s="317"/>
      <c r="P34" s="317"/>
      <c r="Q34" s="285"/>
      <c r="R34" s="285" t="s">
        <v>235</v>
      </c>
      <c r="S34" s="239"/>
      <c r="T34" s="239"/>
      <c r="U34" s="240"/>
    </row>
    <row r="35" spans="2:21" s="81" customFormat="1" ht="21" customHeight="1">
      <c r="B35" s="367" t="s">
        <v>194</v>
      </c>
      <c r="C35" s="303"/>
      <c r="D35" s="303"/>
      <c r="E35" s="291"/>
      <c r="F35" s="291" t="s">
        <v>195</v>
      </c>
      <c r="G35" s="292"/>
      <c r="H35" s="292"/>
      <c r="I35" s="292"/>
      <c r="J35" s="291" t="s">
        <v>142</v>
      </c>
      <c r="K35" s="292"/>
      <c r="L35" s="292"/>
      <c r="M35" s="292"/>
      <c r="N35" s="291" t="s">
        <v>237</v>
      </c>
      <c r="O35" s="292"/>
      <c r="P35" s="292"/>
      <c r="Q35" s="292"/>
      <c r="R35" s="261" t="s">
        <v>146</v>
      </c>
      <c r="S35" s="260"/>
      <c r="T35" s="260"/>
      <c r="U35" s="289"/>
    </row>
    <row r="36" spans="2:21" s="80" customFormat="1" ht="12.9" customHeight="1">
      <c r="B36" s="117" t="s">
        <v>45</v>
      </c>
      <c r="C36" s="103">
        <f>'第三週明細 '!W12</f>
        <v>865</v>
      </c>
      <c r="D36" s="118" t="s">
        <v>46</v>
      </c>
      <c r="E36" s="111">
        <f>'第三週明細 '!W8</f>
        <v>29</v>
      </c>
      <c r="F36" s="119" t="s">
        <v>45</v>
      </c>
      <c r="G36" s="103">
        <f>'第三週明細 '!W20</f>
        <v>877.3</v>
      </c>
      <c r="H36" s="118" t="s">
        <v>46</v>
      </c>
      <c r="I36" s="112">
        <f>'第三週明細 '!W16</f>
        <v>30.5</v>
      </c>
      <c r="J36" s="102" t="s">
        <v>45</v>
      </c>
      <c r="K36" s="103">
        <f>'第三週明細 '!W28</f>
        <v>877.3</v>
      </c>
      <c r="L36" s="102" t="s">
        <v>9</v>
      </c>
      <c r="M36" s="112">
        <f>'第三週明細 '!W24</f>
        <v>30.5</v>
      </c>
      <c r="N36" s="102" t="s">
        <v>45</v>
      </c>
      <c r="O36" s="103">
        <f>'第三週明細 '!W36</f>
        <v>845</v>
      </c>
      <c r="P36" s="102" t="s">
        <v>9</v>
      </c>
      <c r="Q36" s="112">
        <f>'第三週明細 '!W32</f>
        <v>27</v>
      </c>
      <c r="R36" s="102" t="s">
        <v>45</v>
      </c>
      <c r="S36" s="103">
        <f>'第三週明細 '!W44</f>
        <v>869</v>
      </c>
      <c r="T36" s="102" t="s">
        <v>9</v>
      </c>
      <c r="U36" s="104">
        <f>'第三週明細 '!W40</f>
        <v>29</v>
      </c>
    </row>
    <row r="37" spans="2:21" s="80" customFormat="1" ht="12.9" customHeight="1" thickBot="1">
      <c r="B37" s="120" t="s">
        <v>44</v>
      </c>
      <c r="C37" s="121">
        <f>'第三週明細 '!W6</f>
        <v>117</v>
      </c>
      <c r="D37" s="122" t="s">
        <v>47</v>
      </c>
      <c r="E37" s="121">
        <f>'第三週明細 '!W10</f>
        <v>34</v>
      </c>
      <c r="F37" s="122" t="s">
        <v>44</v>
      </c>
      <c r="G37" s="121">
        <f>'第三週明細 '!W14</f>
        <v>115</v>
      </c>
      <c r="H37" s="122" t="s">
        <v>47</v>
      </c>
      <c r="I37" s="226">
        <f>'第三週明細 '!W18</f>
        <v>35.700000000000003</v>
      </c>
      <c r="J37" s="107" t="s">
        <v>7</v>
      </c>
      <c r="K37" s="106">
        <f>'第三週明細 '!W22</f>
        <v>115</v>
      </c>
      <c r="L37" s="107" t="s">
        <v>11</v>
      </c>
      <c r="M37" s="108">
        <f>'第三週明細 '!W26</f>
        <v>35.700000000000003</v>
      </c>
      <c r="N37" s="107" t="s">
        <v>7</v>
      </c>
      <c r="O37" s="106">
        <f>'第三週明細 '!W30</f>
        <v>116</v>
      </c>
      <c r="P37" s="107" t="s">
        <v>11</v>
      </c>
      <c r="Q37" s="108">
        <f>'第三週明細 '!W34</f>
        <v>34.5</v>
      </c>
      <c r="R37" s="107" t="s">
        <v>7</v>
      </c>
      <c r="S37" s="106">
        <f>'第三週明細 '!W38</f>
        <v>118</v>
      </c>
      <c r="T37" s="107" t="s">
        <v>11</v>
      </c>
      <c r="U37" s="109">
        <f>'第三週明細 '!W42</f>
        <v>34</v>
      </c>
    </row>
    <row r="38" spans="2:21" s="75" customFormat="1" ht="15" customHeight="1">
      <c r="B38" s="266" t="s">
        <v>163</v>
      </c>
      <c r="C38" s="267"/>
      <c r="D38" s="267"/>
      <c r="E38" s="268"/>
      <c r="F38" s="269" t="s">
        <v>175</v>
      </c>
      <c r="G38" s="269"/>
      <c r="H38" s="269"/>
      <c r="I38" s="270"/>
      <c r="J38" s="269" t="s">
        <v>176</v>
      </c>
      <c r="K38" s="269"/>
      <c r="L38" s="269"/>
      <c r="M38" s="269"/>
      <c r="N38" s="269" t="s">
        <v>177</v>
      </c>
      <c r="O38" s="269"/>
      <c r="P38" s="269"/>
      <c r="Q38" s="269"/>
      <c r="R38" s="269" t="s">
        <v>178</v>
      </c>
      <c r="S38" s="269"/>
      <c r="T38" s="269"/>
      <c r="U38" s="294"/>
    </row>
    <row r="39" spans="2:21" ht="21" customHeight="1">
      <c r="B39" s="259" t="s">
        <v>49</v>
      </c>
      <c r="C39" s="260"/>
      <c r="D39" s="260"/>
      <c r="E39" s="260"/>
      <c r="F39" s="261" t="s">
        <v>109</v>
      </c>
      <c r="G39" s="260"/>
      <c r="H39" s="260"/>
      <c r="I39" s="260"/>
      <c r="J39" s="247" t="s">
        <v>196</v>
      </c>
      <c r="K39" s="248"/>
      <c r="L39" s="248"/>
      <c r="M39" s="249"/>
      <c r="N39" s="261" t="s">
        <v>49</v>
      </c>
      <c r="O39" s="260"/>
      <c r="P39" s="260"/>
      <c r="Q39" s="295"/>
      <c r="R39" s="261" t="s">
        <v>49</v>
      </c>
      <c r="S39" s="260"/>
      <c r="T39" s="260"/>
      <c r="U39" s="289"/>
    </row>
    <row r="40" spans="2:21" s="81" customFormat="1" ht="21" customHeight="1">
      <c r="B40" s="306" t="s">
        <v>241</v>
      </c>
      <c r="C40" s="307"/>
      <c r="D40" s="307"/>
      <c r="E40" s="307"/>
      <c r="F40" s="308" t="s">
        <v>276</v>
      </c>
      <c r="G40" s="309"/>
      <c r="H40" s="309"/>
      <c r="I40" s="309"/>
      <c r="J40" s="250" t="s">
        <v>197</v>
      </c>
      <c r="K40" s="251"/>
      <c r="L40" s="251"/>
      <c r="M40" s="252"/>
      <c r="N40" s="310" t="s">
        <v>252</v>
      </c>
      <c r="O40" s="311"/>
      <c r="P40" s="311"/>
      <c r="Q40" s="312"/>
      <c r="R40" s="313" t="s">
        <v>198</v>
      </c>
      <c r="S40" s="314"/>
      <c r="T40" s="314"/>
      <c r="U40" s="315"/>
    </row>
    <row r="41" spans="2:21" s="81" customFormat="1" ht="21" customHeight="1">
      <c r="B41" s="262" t="s">
        <v>272</v>
      </c>
      <c r="C41" s="263"/>
      <c r="D41" s="263"/>
      <c r="E41" s="263"/>
      <c r="F41" s="264" t="s">
        <v>265</v>
      </c>
      <c r="G41" s="265"/>
      <c r="H41" s="265"/>
      <c r="I41" s="265"/>
      <c r="J41" s="253" t="s">
        <v>275</v>
      </c>
      <c r="K41" s="254"/>
      <c r="L41" s="254"/>
      <c r="M41" s="255"/>
      <c r="N41" s="296" t="s">
        <v>199</v>
      </c>
      <c r="O41" s="297"/>
      <c r="P41" s="297"/>
      <c r="Q41" s="298"/>
      <c r="R41" s="299" t="s">
        <v>200</v>
      </c>
      <c r="S41" s="300"/>
      <c r="T41" s="300"/>
      <c r="U41" s="301"/>
    </row>
    <row r="42" spans="2:21" s="81" customFormat="1" ht="21" customHeight="1">
      <c r="B42" s="318" t="s">
        <v>201</v>
      </c>
      <c r="C42" s="319"/>
      <c r="D42" s="319"/>
      <c r="E42" s="319"/>
      <c r="F42" s="320" t="s">
        <v>277</v>
      </c>
      <c r="G42" s="321"/>
      <c r="H42" s="321"/>
      <c r="I42" s="321"/>
      <c r="J42" s="256" t="s">
        <v>253</v>
      </c>
      <c r="K42" s="257"/>
      <c r="L42" s="257"/>
      <c r="M42" s="258"/>
      <c r="N42" s="322" t="s">
        <v>274</v>
      </c>
      <c r="O42" s="323"/>
      <c r="P42" s="323"/>
      <c r="Q42" s="324"/>
      <c r="R42" s="325" t="s">
        <v>211</v>
      </c>
      <c r="S42" s="326"/>
      <c r="T42" s="326"/>
      <c r="U42" s="327"/>
    </row>
    <row r="43" spans="2:21" s="80" customFormat="1" ht="21" customHeight="1">
      <c r="B43" s="316" t="s">
        <v>235</v>
      </c>
      <c r="C43" s="317"/>
      <c r="D43" s="317"/>
      <c r="E43" s="285"/>
      <c r="F43" s="317" t="s">
        <v>235</v>
      </c>
      <c r="G43" s="317"/>
      <c r="H43" s="317"/>
      <c r="I43" s="317"/>
      <c r="J43" s="317" t="s">
        <v>235</v>
      </c>
      <c r="K43" s="317"/>
      <c r="L43" s="317"/>
      <c r="M43" s="317"/>
      <c r="N43" s="317" t="s">
        <v>235</v>
      </c>
      <c r="O43" s="317"/>
      <c r="P43" s="317"/>
      <c r="Q43" s="285"/>
      <c r="R43" s="285" t="s">
        <v>235</v>
      </c>
      <c r="S43" s="239"/>
      <c r="T43" s="239"/>
      <c r="U43" s="240"/>
    </row>
    <row r="44" spans="2:21" s="87" customFormat="1" ht="21" customHeight="1">
      <c r="B44" s="304" t="s">
        <v>96</v>
      </c>
      <c r="C44" s="292"/>
      <c r="D44" s="292"/>
      <c r="E44" s="292"/>
      <c r="F44" s="291" t="s">
        <v>202</v>
      </c>
      <c r="G44" s="292"/>
      <c r="H44" s="292"/>
      <c r="I44" s="292"/>
      <c r="J44" s="291" t="s">
        <v>117</v>
      </c>
      <c r="K44" s="292"/>
      <c r="L44" s="292"/>
      <c r="M44" s="293"/>
      <c r="N44" s="291" t="s">
        <v>236</v>
      </c>
      <c r="O44" s="292"/>
      <c r="P44" s="292"/>
      <c r="Q44" s="293"/>
      <c r="R44" s="291" t="s">
        <v>203</v>
      </c>
      <c r="S44" s="292"/>
      <c r="T44" s="292"/>
      <c r="U44" s="305"/>
    </row>
    <row r="45" spans="2:21" s="80" customFormat="1" ht="12.9" customHeight="1">
      <c r="B45" s="110" t="s">
        <v>45</v>
      </c>
      <c r="C45" s="103">
        <f>'第四週明細 '!W12</f>
        <v>855.4</v>
      </c>
      <c r="D45" s="102" t="s">
        <v>9</v>
      </c>
      <c r="E45" s="112">
        <f>'第四週明細 '!W8</f>
        <v>29</v>
      </c>
      <c r="F45" s="119" t="s">
        <v>45</v>
      </c>
      <c r="G45" s="103">
        <f>'第四週明細 '!W20</f>
        <v>862.7</v>
      </c>
      <c r="H45" s="118" t="s">
        <v>46</v>
      </c>
      <c r="I45" s="112">
        <f>'第四週明細 '!W16</f>
        <v>29.5</v>
      </c>
      <c r="J45" s="100" t="s">
        <v>45</v>
      </c>
      <c r="K45" s="99">
        <f>'第四週明細 '!W28</f>
        <v>860.2</v>
      </c>
      <c r="L45" s="100" t="s">
        <v>9</v>
      </c>
      <c r="M45" s="101">
        <f>'第四週明細 '!W24</f>
        <v>29</v>
      </c>
      <c r="N45" s="100" t="s">
        <v>45</v>
      </c>
      <c r="O45" s="99">
        <f>'第四週明細 '!W36</f>
        <v>856</v>
      </c>
      <c r="P45" s="100" t="s">
        <v>9</v>
      </c>
      <c r="Q45" s="101">
        <f>'第四週明細 '!W32</f>
        <v>28</v>
      </c>
      <c r="R45" s="100" t="s">
        <v>45</v>
      </c>
      <c r="S45" s="99">
        <f>'第四週明細 '!W44</f>
        <v>855.4</v>
      </c>
      <c r="T45" s="100" t="s">
        <v>9</v>
      </c>
      <c r="U45" s="195">
        <f>'第四週明細 '!W40</f>
        <v>29</v>
      </c>
    </row>
    <row r="46" spans="2:21" s="80" customFormat="1" ht="12.9" customHeight="1" thickBot="1">
      <c r="B46" s="105" t="s">
        <v>7</v>
      </c>
      <c r="C46" s="106">
        <f>'第四週明細 '!W6</f>
        <v>115</v>
      </c>
      <c r="D46" s="107" t="s">
        <v>11</v>
      </c>
      <c r="E46" s="108">
        <f>'第四週明細 '!W10</f>
        <v>33.599999999999994</v>
      </c>
      <c r="F46" s="125" t="s">
        <v>44</v>
      </c>
      <c r="G46" s="106">
        <f>'第四週明細 '!W14</f>
        <v>115</v>
      </c>
      <c r="H46" s="125" t="s">
        <v>47</v>
      </c>
      <c r="I46" s="108">
        <f>'第四週明細 '!W18</f>
        <v>34.299999999999997</v>
      </c>
      <c r="J46" s="107" t="s">
        <v>7</v>
      </c>
      <c r="K46" s="106">
        <f>'第四週明細 '!W22</f>
        <v>116</v>
      </c>
      <c r="L46" s="107" t="s">
        <v>11</v>
      </c>
      <c r="M46" s="106">
        <f>'第四週明細 '!W26</f>
        <v>33.799999999999997</v>
      </c>
      <c r="N46" s="107" t="s">
        <v>7</v>
      </c>
      <c r="O46" s="106">
        <f>'第四週明細 '!W30</f>
        <v>118.5</v>
      </c>
      <c r="P46" s="107" t="s">
        <v>11</v>
      </c>
      <c r="Q46" s="106">
        <f>'第四週明細 '!W34</f>
        <v>32.5</v>
      </c>
      <c r="R46" s="107" t="s">
        <v>7</v>
      </c>
      <c r="S46" s="106">
        <f>'第四週明細 '!W38</f>
        <v>115</v>
      </c>
      <c r="T46" s="107" t="s">
        <v>11</v>
      </c>
      <c r="U46" s="109">
        <f>'第四週明細 '!W42</f>
        <v>33.599999999999994</v>
      </c>
    </row>
  </sheetData>
  <mergeCells count="157">
    <mergeCell ref="B32:E32"/>
    <mergeCell ref="F32:I32"/>
    <mergeCell ref="J32:M32"/>
    <mergeCell ref="N32:Q32"/>
    <mergeCell ref="R32:U32"/>
    <mergeCell ref="B29:E29"/>
    <mergeCell ref="F29:I29"/>
    <mergeCell ref="J29:M29"/>
    <mergeCell ref="B35:E35"/>
    <mergeCell ref="F35:I35"/>
    <mergeCell ref="J35:M35"/>
    <mergeCell ref="N35:Q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0:E30"/>
    <mergeCell ref="F30:I30"/>
    <mergeCell ref="B31:E31"/>
    <mergeCell ref="F31:I31"/>
    <mergeCell ref="J31:M31"/>
    <mergeCell ref="N31:Q31"/>
    <mergeCell ref="B22:E22"/>
    <mergeCell ref="F22:I22"/>
    <mergeCell ref="J22:M22"/>
    <mergeCell ref="R22:U22"/>
    <mergeCell ref="N22:Q22"/>
    <mergeCell ref="B26:E26"/>
    <mergeCell ref="F26:I26"/>
    <mergeCell ref="J26:M26"/>
    <mergeCell ref="R26:U26"/>
    <mergeCell ref="B23:E23"/>
    <mergeCell ref="F23:I23"/>
    <mergeCell ref="J23:M23"/>
    <mergeCell ref="R23:U23"/>
    <mergeCell ref="B24:E24"/>
    <mergeCell ref="F24:I24"/>
    <mergeCell ref="J24:M24"/>
    <mergeCell ref="R24:U24"/>
    <mergeCell ref="N23:Q23"/>
    <mergeCell ref="N24:Q24"/>
    <mergeCell ref="N25:Q25"/>
    <mergeCell ref="B25:E25"/>
    <mergeCell ref="F25:I25"/>
    <mergeCell ref="J25:M25"/>
    <mergeCell ref="B20:E20"/>
    <mergeCell ref="F20:I20"/>
    <mergeCell ref="J20:M20"/>
    <mergeCell ref="N20:Q20"/>
    <mergeCell ref="B15:E15"/>
    <mergeCell ref="F15:I15"/>
    <mergeCell ref="J15:M15"/>
    <mergeCell ref="N15:Q15"/>
    <mergeCell ref="R15:U15"/>
    <mergeCell ref="R20:U20"/>
    <mergeCell ref="B21:E21"/>
    <mergeCell ref="F21:I21"/>
    <mergeCell ref="J21:M21"/>
    <mergeCell ref="N21:Q21"/>
    <mergeCell ref="R21:U21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F3:I3"/>
    <mergeCell ref="B4:E4"/>
    <mergeCell ref="F4:I4"/>
    <mergeCell ref="B5:E5"/>
    <mergeCell ref="F5:I5"/>
    <mergeCell ref="B8:E8"/>
    <mergeCell ref="F8:I8"/>
    <mergeCell ref="R12:U12"/>
    <mergeCell ref="F14:I14"/>
    <mergeCell ref="J14:M14"/>
    <mergeCell ref="N14:Q14"/>
    <mergeCell ref="R14:U14"/>
    <mergeCell ref="N13:Q13"/>
    <mergeCell ref="R13:U13"/>
    <mergeCell ref="J13:M13"/>
    <mergeCell ref="B11:E11"/>
    <mergeCell ref="F11:I11"/>
    <mergeCell ref="J11:M11"/>
    <mergeCell ref="N11:Q11"/>
    <mergeCell ref="B14:E14"/>
    <mergeCell ref="R11:U11"/>
    <mergeCell ref="B12:E12"/>
    <mergeCell ref="F12:I12"/>
    <mergeCell ref="B44:E44"/>
    <mergeCell ref="F44:I44"/>
    <mergeCell ref="N44:Q44"/>
    <mergeCell ref="R44:U44"/>
    <mergeCell ref="B40:E40"/>
    <mergeCell ref="F40:I40"/>
    <mergeCell ref="N40:Q40"/>
    <mergeCell ref="R40:U40"/>
    <mergeCell ref="B43:E43"/>
    <mergeCell ref="F43:I43"/>
    <mergeCell ref="N43:Q43"/>
    <mergeCell ref="R43:U43"/>
    <mergeCell ref="B42:E42"/>
    <mergeCell ref="F42:I42"/>
    <mergeCell ref="J43:M43"/>
    <mergeCell ref="N42:Q42"/>
    <mergeCell ref="R42:U42"/>
    <mergeCell ref="R25:U25"/>
    <mergeCell ref="R31:U31"/>
    <mergeCell ref="R35:U35"/>
    <mergeCell ref="N29:Q29"/>
    <mergeCell ref="R29:U29"/>
    <mergeCell ref="J44:M44"/>
    <mergeCell ref="R38:U38"/>
    <mergeCell ref="N39:Q39"/>
    <mergeCell ref="R39:U39"/>
    <mergeCell ref="N41:Q41"/>
    <mergeCell ref="R41:U41"/>
    <mergeCell ref="J38:M38"/>
    <mergeCell ref="N38:Q38"/>
    <mergeCell ref="J30:M30"/>
    <mergeCell ref="N30:Q30"/>
    <mergeCell ref="R30:U30"/>
    <mergeCell ref="N26:Q26"/>
    <mergeCell ref="B1:E1"/>
    <mergeCell ref="F1:I1"/>
    <mergeCell ref="R7:U7"/>
    <mergeCell ref="Q8:U8"/>
    <mergeCell ref="M9:U10"/>
    <mergeCell ref="J39:M39"/>
    <mergeCell ref="J40:M40"/>
    <mergeCell ref="J41:M41"/>
    <mergeCell ref="J42:M42"/>
    <mergeCell ref="B39:E39"/>
    <mergeCell ref="F39:I39"/>
    <mergeCell ref="B41:E41"/>
    <mergeCell ref="F41:I41"/>
    <mergeCell ref="B38:E38"/>
    <mergeCell ref="F38:I38"/>
    <mergeCell ref="B6:E6"/>
    <mergeCell ref="F6:I6"/>
    <mergeCell ref="B7:E7"/>
    <mergeCell ref="F7:I7"/>
    <mergeCell ref="B3:E3"/>
    <mergeCell ref="J12:M12"/>
    <mergeCell ref="N12:Q12"/>
    <mergeCell ref="B13:E13"/>
    <mergeCell ref="F13:I13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I54"/>
  <sheetViews>
    <sheetView topLeftCell="B9" zoomScale="75" zoomScaleNormal="75" workbookViewId="0">
      <selection activeCell="Y14" sqref="Y14"/>
    </sheetView>
  </sheetViews>
  <sheetFormatPr defaultColWidth="9" defaultRowHeight="21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>
      <c r="B1" s="463" t="s">
        <v>231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1"/>
      <c r="AB1" s="3"/>
    </row>
    <row r="2" spans="2:33" s="2" customFormat="1" ht="13.5" customHeight="1">
      <c r="B2" s="464"/>
      <c r="C2" s="465"/>
      <c r="D2" s="465"/>
      <c r="E2" s="465"/>
      <c r="F2" s="465"/>
      <c r="G2" s="46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2.25" customHeight="1" thickBot="1">
      <c r="B3" s="71" t="s">
        <v>43</v>
      </c>
      <c r="C3" s="7"/>
      <c r="D3" s="8"/>
      <c r="E3" s="8"/>
      <c r="F3" s="467" t="s">
        <v>105</v>
      </c>
      <c r="G3" s="467"/>
      <c r="H3" s="467"/>
      <c r="I3" s="467"/>
      <c r="J3" s="467"/>
      <c r="K3" s="467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65.099999999999994" customHeight="1">
      <c r="B5" s="28">
        <v>11</v>
      </c>
      <c r="C5" s="452"/>
      <c r="D5" s="161" t="str">
        <f>'114.11月菜單'!B12</f>
        <v>香Q米飯/慶生蛋糕</v>
      </c>
      <c r="E5" s="161" t="s">
        <v>15</v>
      </c>
      <c r="F5" s="159" t="s">
        <v>16</v>
      </c>
      <c r="G5" s="161" t="str">
        <f>'114.11月菜單'!B13</f>
        <v>燒烤雞腿</v>
      </c>
      <c r="H5" s="161" t="s">
        <v>70</v>
      </c>
      <c r="I5" s="159" t="s">
        <v>16</v>
      </c>
      <c r="J5" s="161" t="str">
        <f>'114.11月菜單'!B14</f>
        <v>洋蔥培根</v>
      </c>
      <c r="K5" s="161" t="s">
        <v>212</v>
      </c>
      <c r="L5" s="159" t="s">
        <v>16</v>
      </c>
      <c r="M5" s="161" t="str">
        <f>'114.11月菜單'!B15</f>
        <v>香滷豆腐丁(豆)</v>
      </c>
      <c r="N5" s="161" t="s">
        <v>77</v>
      </c>
      <c r="O5" s="159" t="s">
        <v>16</v>
      </c>
      <c r="P5" s="161" t="str">
        <f>'114.11月菜單'!B16</f>
        <v>季節蔬菜</v>
      </c>
      <c r="Q5" s="161" t="s">
        <v>18</v>
      </c>
      <c r="R5" s="159" t="s">
        <v>16</v>
      </c>
      <c r="S5" s="161" t="str">
        <f>'114.11月菜單'!B17</f>
        <v>日式昆布湯/綠豆湯</v>
      </c>
      <c r="T5" s="161" t="s">
        <v>17</v>
      </c>
      <c r="U5" s="159" t="s">
        <v>16</v>
      </c>
      <c r="V5" s="456"/>
      <c r="W5" s="29" t="s">
        <v>44</v>
      </c>
      <c r="X5" s="30" t="s">
        <v>19</v>
      </c>
      <c r="Y5" s="31">
        <v>6.5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  <c r="AG5" s="67"/>
    </row>
    <row r="6" spans="2:33" ht="27.9" customHeight="1">
      <c r="B6" s="33" t="s">
        <v>8</v>
      </c>
      <c r="C6" s="452"/>
      <c r="D6" s="160" t="s">
        <v>71</v>
      </c>
      <c r="E6" s="160"/>
      <c r="F6" s="160">
        <v>120</v>
      </c>
      <c r="G6" s="160" t="s">
        <v>248</v>
      </c>
      <c r="H6" s="160"/>
      <c r="I6" s="160">
        <v>70</v>
      </c>
      <c r="J6" s="160" t="s">
        <v>245</v>
      </c>
      <c r="K6" s="160" t="s">
        <v>156</v>
      </c>
      <c r="L6" s="160">
        <v>10</v>
      </c>
      <c r="M6" s="160" t="s">
        <v>255</v>
      </c>
      <c r="N6" s="160"/>
      <c r="O6" s="160">
        <v>50</v>
      </c>
      <c r="P6" s="160" t="s">
        <v>73</v>
      </c>
      <c r="Q6" s="160"/>
      <c r="R6" s="160">
        <v>120</v>
      </c>
      <c r="S6" s="160" t="s">
        <v>85</v>
      </c>
      <c r="T6" s="160"/>
      <c r="U6" s="160">
        <v>1</v>
      </c>
      <c r="V6" s="457"/>
      <c r="W6" s="78">
        <f>Y5*15+Y6*0+Y7*5+Y8*0+Y9*15+Y10*12+15</f>
        <v>121</v>
      </c>
      <c r="X6" s="34" t="s">
        <v>25</v>
      </c>
      <c r="Y6" s="35">
        <v>2.7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78"/>
    </row>
    <row r="7" spans="2:33" ht="27.9" customHeight="1">
      <c r="B7" s="33">
        <v>3</v>
      </c>
      <c r="C7" s="452"/>
      <c r="D7" s="160" t="s">
        <v>249</v>
      </c>
      <c r="E7" s="160"/>
      <c r="F7" s="160"/>
      <c r="G7" s="140"/>
      <c r="H7" s="139"/>
      <c r="I7" s="160"/>
      <c r="J7" s="160" t="s">
        <v>67</v>
      </c>
      <c r="K7" s="160"/>
      <c r="L7" s="160">
        <v>50</v>
      </c>
      <c r="M7" s="173"/>
      <c r="N7" s="180"/>
      <c r="O7" s="160"/>
      <c r="P7" s="160"/>
      <c r="Q7" s="160"/>
      <c r="R7" s="160"/>
      <c r="S7" s="160" t="s">
        <v>213</v>
      </c>
      <c r="T7" s="167"/>
      <c r="U7" s="160">
        <v>5</v>
      </c>
      <c r="V7" s="457"/>
      <c r="W7" s="36" t="s">
        <v>46</v>
      </c>
      <c r="X7" s="37" t="s">
        <v>27</v>
      </c>
      <c r="Y7" s="35">
        <v>1.7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  <c r="AG7" s="67"/>
    </row>
    <row r="8" spans="2:33" ht="27.9" customHeight="1">
      <c r="B8" s="33" t="s">
        <v>63</v>
      </c>
      <c r="C8" s="452"/>
      <c r="D8" s="160"/>
      <c r="E8" s="160"/>
      <c r="F8" s="160"/>
      <c r="G8" s="173"/>
      <c r="H8" s="180"/>
      <c r="I8" s="160"/>
      <c r="J8" s="160"/>
      <c r="K8" s="162"/>
      <c r="L8" s="160"/>
      <c r="M8" s="160"/>
      <c r="N8" s="166"/>
      <c r="O8" s="160"/>
      <c r="P8" s="160"/>
      <c r="Q8" s="162"/>
      <c r="R8" s="160"/>
      <c r="S8" s="160" t="s">
        <v>100</v>
      </c>
      <c r="T8" s="160"/>
      <c r="U8" s="160">
        <v>1</v>
      </c>
      <c r="V8" s="457"/>
      <c r="W8" s="76">
        <f>Y5*0+Y6*5+Y7*0+Y8*5+Y9*0+Y10*4</f>
        <v>28.5</v>
      </c>
      <c r="X8" s="37" t="s">
        <v>30</v>
      </c>
      <c r="Y8" s="35">
        <v>3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  <c r="AG8" s="78"/>
    </row>
    <row r="9" spans="2:33" ht="27.9" customHeight="1">
      <c r="B9" s="466" t="s">
        <v>37</v>
      </c>
      <c r="C9" s="452"/>
      <c r="D9" s="160"/>
      <c r="E9" s="160"/>
      <c r="F9" s="160"/>
      <c r="G9" s="160"/>
      <c r="H9" s="162"/>
      <c r="I9" s="160"/>
      <c r="J9" s="160"/>
      <c r="K9" s="162"/>
      <c r="L9" s="160"/>
      <c r="M9" s="160"/>
      <c r="N9" s="160"/>
      <c r="O9" s="160"/>
      <c r="P9" s="160"/>
      <c r="Q9" s="162"/>
      <c r="R9" s="160"/>
      <c r="S9" s="160" t="s">
        <v>246</v>
      </c>
      <c r="T9" s="132"/>
      <c r="U9" s="160">
        <v>10</v>
      </c>
      <c r="V9" s="457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  <c r="AG9" s="67"/>
    </row>
    <row r="10" spans="2:33" ht="27.9" customHeight="1">
      <c r="B10" s="466"/>
      <c r="C10" s="452"/>
      <c r="D10" s="160"/>
      <c r="E10" s="160"/>
      <c r="F10" s="160"/>
      <c r="G10" s="160"/>
      <c r="H10" s="162"/>
      <c r="I10" s="160"/>
      <c r="J10" s="160"/>
      <c r="K10" s="162"/>
      <c r="L10" s="160"/>
      <c r="M10" s="160"/>
      <c r="N10" s="160"/>
      <c r="O10" s="160"/>
      <c r="P10" s="160"/>
      <c r="Q10" s="162"/>
      <c r="R10" s="160"/>
      <c r="S10" s="160" t="s">
        <v>247</v>
      </c>
      <c r="T10" s="160"/>
      <c r="U10" s="160">
        <v>10</v>
      </c>
      <c r="V10" s="457"/>
      <c r="W10" s="76">
        <f>Y5*2+Y6*7+Y7*1+Y8*0+Y9*0+Y10*8</f>
        <v>33.6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  <c r="AG10" s="78"/>
    </row>
    <row r="11" spans="2:33" ht="27.9" customHeight="1">
      <c r="B11" s="42" t="s">
        <v>36</v>
      </c>
      <c r="C11" s="43"/>
      <c r="D11" s="160"/>
      <c r="E11" s="162"/>
      <c r="F11" s="160"/>
      <c r="G11" s="160"/>
      <c r="H11" s="162"/>
      <c r="I11" s="160"/>
      <c r="J11" s="160"/>
      <c r="K11" s="162"/>
      <c r="L11" s="160"/>
      <c r="M11" s="160"/>
      <c r="N11" s="162"/>
      <c r="O11" s="160"/>
      <c r="P11" s="160"/>
      <c r="Q11" s="162"/>
      <c r="R11" s="160"/>
      <c r="S11" s="160"/>
      <c r="T11" s="162"/>
      <c r="U11" s="160"/>
      <c r="V11" s="457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67"/>
    </row>
    <row r="12" spans="2:33" ht="27.9" customHeight="1">
      <c r="B12" s="45"/>
      <c r="C12" s="46"/>
      <c r="D12" s="162"/>
      <c r="E12" s="162"/>
      <c r="F12" s="160"/>
      <c r="G12" s="160"/>
      <c r="H12" s="162"/>
      <c r="I12" s="160"/>
      <c r="J12" s="160"/>
      <c r="K12" s="162"/>
      <c r="L12" s="160"/>
      <c r="M12" s="160"/>
      <c r="N12" s="162"/>
      <c r="O12" s="160"/>
      <c r="P12" s="160"/>
      <c r="Q12" s="162"/>
      <c r="R12" s="160"/>
      <c r="S12" s="160"/>
      <c r="T12" s="162"/>
      <c r="U12" s="160"/>
      <c r="V12" s="458"/>
      <c r="W12" s="77">
        <f>W6*4+W10*4+W8*9</f>
        <v>874.9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  <c r="AG12" s="79"/>
    </row>
    <row r="13" spans="2:33" s="32" customFormat="1" ht="27.9" customHeight="1">
      <c r="B13" s="28">
        <v>11</v>
      </c>
      <c r="C13" s="452"/>
      <c r="D13" s="161" t="str">
        <f>'114.11月菜單'!F12</f>
        <v>五穀飯</v>
      </c>
      <c r="E13" s="161" t="s">
        <v>15</v>
      </c>
      <c r="F13" s="161"/>
      <c r="G13" s="161" t="str">
        <f>'114.11月菜單'!F13</f>
        <v>新鮮肉排</v>
      </c>
      <c r="H13" s="161" t="s">
        <v>77</v>
      </c>
      <c r="I13" s="161"/>
      <c r="J13" s="161" t="str">
        <f>'114.11月菜單'!F14</f>
        <v>玉米炒蛋</v>
      </c>
      <c r="K13" s="161" t="s">
        <v>17</v>
      </c>
      <c r="L13" s="161"/>
      <c r="M13" s="161" t="str">
        <f>'114.11月菜單'!F15</f>
        <v>沙茶甜不辣(加)(豆)</v>
      </c>
      <c r="N13" s="161" t="s">
        <v>212</v>
      </c>
      <c r="O13" s="161"/>
      <c r="P13" s="161" t="str">
        <f>'114.11月菜單'!F16</f>
        <v>季節蔬菜</v>
      </c>
      <c r="Q13" s="161" t="s">
        <v>18</v>
      </c>
      <c r="R13" s="161"/>
      <c r="S13" s="161" t="str">
        <f>'114.11月菜單'!F17</f>
        <v>金針菇蛋花湯</v>
      </c>
      <c r="T13" s="161" t="s">
        <v>17</v>
      </c>
      <c r="U13" s="161"/>
      <c r="V13" s="456"/>
      <c r="W13" s="29" t="s">
        <v>44</v>
      </c>
      <c r="X13" s="30" t="s">
        <v>19</v>
      </c>
      <c r="Y13" s="31">
        <v>6.4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>
      <c r="B14" s="33" t="s">
        <v>8</v>
      </c>
      <c r="C14" s="452"/>
      <c r="D14" s="160" t="s">
        <v>72</v>
      </c>
      <c r="E14" s="160"/>
      <c r="F14" s="160">
        <v>80</v>
      </c>
      <c r="G14" s="468" t="s">
        <v>150</v>
      </c>
      <c r="H14" s="469"/>
      <c r="I14" s="160">
        <v>40</v>
      </c>
      <c r="J14" s="160" t="s">
        <v>69</v>
      </c>
      <c r="K14" s="160"/>
      <c r="L14" s="160">
        <v>40</v>
      </c>
      <c r="M14" s="160" t="s">
        <v>214</v>
      </c>
      <c r="N14" s="160" t="s">
        <v>118</v>
      </c>
      <c r="O14" s="160">
        <v>35</v>
      </c>
      <c r="P14" s="160" t="s">
        <v>73</v>
      </c>
      <c r="Q14" s="160"/>
      <c r="R14" s="160">
        <v>120</v>
      </c>
      <c r="S14" s="160" t="s">
        <v>119</v>
      </c>
      <c r="T14" s="160"/>
      <c r="U14" s="160">
        <v>20</v>
      </c>
      <c r="V14" s="457"/>
      <c r="W14" s="78">
        <f>Y13*15+Y14*0+Y15*5+Y16*0+Y17*15+Y18*12+15</f>
        <v>121</v>
      </c>
      <c r="X14" s="34" t="s">
        <v>25</v>
      </c>
      <c r="Y14" s="35">
        <v>2.7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3" ht="27.9" customHeight="1">
      <c r="B15" s="33">
        <v>4</v>
      </c>
      <c r="C15" s="452"/>
      <c r="D15" s="160" t="s">
        <v>228</v>
      </c>
      <c r="E15" s="160"/>
      <c r="F15" s="160">
        <v>40</v>
      </c>
      <c r="G15" s="160"/>
      <c r="H15" s="160"/>
      <c r="I15" s="160"/>
      <c r="J15" s="173" t="s">
        <v>124</v>
      </c>
      <c r="K15" s="180"/>
      <c r="L15" s="160">
        <v>30</v>
      </c>
      <c r="M15" s="160" t="s">
        <v>97</v>
      </c>
      <c r="N15" s="160" t="s">
        <v>98</v>
      </c>
      <c r="O15" s="160">
        <v>20</v>
      </c>
      <c r="P15" s="160"/>
      <c r="Q15" s="160"/>
      <c r="R15" s="160"/>
      <c r="S15" s="160" t="s">
        <v>215</v>
      </c>
      <c r="T15" s="160"/>
      <c r="U15" s="160">
        <v>10</v>
      </c>
      <c r="V15" s="457"/>
      <c r="W15" s="36" t="s">
        <v>46</v>
      </c>
      <c r="X15" s="37" t="s">
        <v>27</v>
      </c>
      <c r="Y15" s="35">
        <v>2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3" ht="27.9" customHeight="1">
      <c r="B16" s="33" t="s">
        <v>10</v>
      </c>
      <c r="C16" s="452"/>
      <c r="D16" s="162"/>
      <c r="E16" s="162"/>
      <c r="F16" s="160"/>
      <c r="G16" s="160"/>
      <c r="H16" s="160"/>
      <c r="I16" s="160"/>
      <c r="J16" s="173"/>
      <c r="K16" s="180"/>
      <c r="L16" s="160"/>
      <c r="M16" s="160"/>
      <c r="N16" s="160"/>
      <c r="O16" s="160"/>
      <c r="P16" s="160"/>
      <c r="Q16" s="162"/>
      <c r="R16" s="160"/>
      <c r="S16" s="160" t="s">
        <v>69</v>
      </c>
      <c r="T16" s="166"/>
      <c r="U16" s="160">
        <v>10</v>
      </c>
      <c r="V16" s="457"/>
      <c r="W16" s="76">
        <f>Y13*0+Y14*5+Y15*0+Y16*5+Y17*0+Y18*4</f>
        <v>28.5</v>
      </c>
      <c r="X16" s="37" t="s">
        <v>30</v>
      </c>
      <c r="Y16" s="35">
        <v>3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5" ht="27.9" customHeight="1">
      <c r="B17" s="466" t="s">
        <v>38</v>
      </c>
      <c r="C17" s="452"/>
      <c r="D17" s="162"/>
      <c r="E17" s="162"/>
      <c r="F17" s="160"/>
      <c r="G17" s="160"/>
      <c r="H17" s="160"/>
      <c r="I17" s="160"/>
      <c r="J17" s="160"/>
      <c r="K17" s="162"/>
      <c r="L17" s="160"/>
      <c r="M17" s="160"/>
      <c r="N17" s="132"/>
      <c r="O17" s="160"/>
      <c r="P17" s="160"/>
      <c r="Q17" s="162"/>
      <c r="R17" s="160"/>
      <c r="S17" s="160" t="s">
        <v>112</v>
      </c>
      <c r="T17" s="162"/>
      <c r="U17" s="160">
        <v>1</v>
      </c>
      <c r="V17" s="457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5" ht="27.9" customHeight="1">
      <c r="B18" s="466"/>
      <c r="C18" s="452"/>
      <c r="D18" s="162"/>
      <c r="E18" s="162"/>
      <c r="F18" s="160"/>
      <c r="G18" s="160"/>
      <c r="H18" s="162"/>
      <c r="I18" s="160"/>
      <c r="J18" s="173"/>
      <c r="K18" s="200"/>
      <c r="L18" s="160"/>
      <c r="M18" s="160"/>
      <c r="N18" s="160"/>
      <c r="O18" s="160"/>
      <c r="P18" s="160"/>
      <c r="Q18" s="162"/>
      <c r="R18" s="160"/>
      <c r="S18" s="160" t="s">
        <v>92</v>
      </c>
      <c r="T18" s="162"/>
      <c r="U18" s="160">
        <v>1</v>
      </c>
      <c r="V18" s="457"/>
      <c r="W18" s="76">
        <f>Y13*2+Y14*7+Y15*1+Y16*0+Y17*0+Y18*8</f>
        <v>33.700000000000003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</row>
    <row r="19" spans="2:35" ht="27.9" customHeight="1">
      <c r="B19" s="42" t="s">
        <v>36</v>
      </c>
      <c r="C19" s="43"/>
      <c r="D19" s="162"/>
      <c r="E19" s="162"/>
      <c r="F19" s="160"/>
      <c r="G19" s="160"/>
      <c r="H19" s="162"/>
      <c r="I19" s="160"/>
      <c r="J19"/>
      <c r="K19" s="141"/>
      <c r="L19" s="160"/>
      <c r="M19" s="160"/>
      <c r="N19" s="160"/>
      <c r="O19" s="160"/>
      <c r="P19" s="160"/>
      <c r="Q19" s="162"/>
      <c r="R19" s="160"/>
      <c r="S19" s="160"/>
      <c r="T19" s="167"/>
      <c r="U19" s="160"/>
      <c r="V19" s="457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  <c r="AG19" s="67"/>
    </row>
    <row r="20" spans="2:35" ht="27.9" customHeight="1">
      <c r="B20" s="45"/>
      <c r="C20" s="46"/>
      <c r="D20" s="162"/>
      <c r="E20" s="162"/>
      <c r="F20" s="160"/>
      <c r="G20" s="160"/>
      <c r="H20" s="162"/>
      <c r="I20" s="160"/>
      <c r="J20" s="168"/>
      <c r="K20" s="172"/>
      <c r="L20" s="135"/>
      <c r="M20" s="160"/>
      <c r="N20" s="160"/>
      <c r="O20" s="160"/>
      <c r="P20" s="160"/>
      <c r="Q20" s="162"/>
      <c r="R20" s="160"/>
      <c r="S20" s="160"/>
      <c r="T20" s="162"/>
      <c r="U20" s="160"/>
      <c r="V20" s="458"/>
      <c r="W20" s="77">
        <f>W14*4+W18*4+W16*9</f>
        <v>875.3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  <c r="AG20" s="79"/>
    </row>
    <row r="21" spans="2:35" s="32" customFormat="1" ht="27.9" customHeight="1">
      <c r="B21" s="28">
        <v>11</v>
      </c>
      <c r="C21" s="452"/>
      <c r="D21" s="161" t="str">
        <f>'114.11月菜單'!J12</f>
        <v>香Q米飯</v>
      </c>
      <c r="E21" s="161" t="s">
        <v>15</v>
      </c>
      <c r="F21" s="161"/>
      <c r="G21" s="161" t="str">
        <f>'114.11月菜單'!J13</f>
        <v>卡茲雞米花(炸)</v>
      </c>
      <c r="H21" s="161" t="s">
        <v>75</v>
      </c>
      <c r="I21" s="161"/>
      <c r="J21" s="161" t="str">
        <f>'114.11月菜單'!J14</f>
        <v>椰菜拌菇菇</v>
      </c>
      <c r="K21" s="161" t="s">
        <v>17</v>
      </c>
      <c r="L21" s="161"/>
      <c r="M21" s="161" t="str">
        <f>'114.11月菜單'!J15</f>
        <v>黑胡椒豬柳</v>
      </c>
      <c r="N21" s="161" t="s">
        <v>17</v>
      </c>
      <c r="O21" s="161"/>
      <c r="P21" s="161" t="str">
        <f>'114.11月菜單'!J16</f>
        <v>季節蔬菜</v>
      </c>
      <c r="Q21" s="161" t="s">
        <v>18</v>
      </c>
      <c r="R21" s="161"/>
      <c r="S21" s="161" t="str">
        <f>'114.11月菜單'!J17</f>
        <v>菜頭香菇湯</v>
      </c>
      <c r="T21" s="161" t="s">
        <v>17</v>
      </c>
      <c r="U21" s="161"/>
      <c r="V21" s="456"/>
      <c r="W21" s="29" t="s">
        <v>44</v>
      </c>
      <c r="X21" s="30" t="s">
        <v>19</v>
      </c>
      <c r="Y21" s="31">
        <v>6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130"/>
      <c r="AH21" s="130"/>
      <c r="AI21" s="130"/>
    </row>
    <row r="22" spans="2:35" s="52" customFormat="1" ht="27.75" customHeight="1">
      <c r="B22" s="33" t="s">
        <v>8</v>
      </c>
      <c r="C22" s="452"/>
      <c r="D22" s="160" t="s">
        <v>24</v>
      </c>
      <c r="E22" s="160"/>
      <c r="F22" s="160">
        <v>120</v>
      </c>
      <c r="G22" s="160" t="s">
        <v>256</v>
      </c>
      <c r="H22" s="160"/>
      <c r="I22" s="160">
        <v>70</v>
      </c>
      <c r="J22" s="160" t="s">
        <v>216</v>
      </c>
      <c r="K22" s="160"/>
      <c r="L22" s="160">
        <v>70</v>
      </c>
      <c r="M22" s="160" t="s">
        <v>67</v>
      </c>
      <c r="N22" s="160"/>
      <c r="O22" s="160">
        <v>50</v>
      </c>
      <c r="P22" s="160" t="s">
        <v>73</v>
      </c>
      <c r="Q22" s="160"/>
      <c r="R22" s="160">
        <v>120</v>
      </c>
      <c r="S22" s="160" t="s">
        <v>74</v>
      </c>
      <c r="T22" s="160"/>
      <c r="U22" s="160">
        <v>20</v>
      </c>
      <c r="V22" s="457"/>
      <c r="W22" s="78">
        <f>Y21*15+Y22*0+Y23*5+Y24*0+Y25*15+Y26*12+15</f>
        <v>118.5</v>
      </c>
      <c r="X22" s="34" t="s">
        <v>25</v>
      </c>
      <c r="Y22" s="35">
        <v>2.9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130"/>
      <c r="AH22" s="130"/>
      <c r="AI22" s="130"/>
    </row>
    <row r="23" spans="2:35" s="52" customFormat="1" ht="27.9" customHeight="1">
      <c r="B23" s="33">
        <v>5</v>
      </c>
      <c r="C23" s="452"/>
      <c r="D23" s="160"/>
      <c r="E23" s="160"/>
      <c r="F23" s="160"/>
      <c r="G23" s="160"/>
      <c r="H23" s="160"/>
      <c r="I23" s="160"/>
      <c r="J23" s="140" t="s">
        <v>112</v>
      </c>
      <c r="K23" s="139"/>
      <c r="L23" s="160">
        <v>1</v>
      </c>
      <c r="M23" s="140" t="s">
        <v>257</v>
      </c>
      <c r="N23" s="139"/>
      <c r="O23" s="160">
        <v>20</v>
      </c>
      <c r="P23" s="160"/>
      <c r="Q23" s="160"/>
      <c r="R23" s="160"/>
      <c r="S23" s="160" t="s">
        <v>217</v>
      </c>
      <c r="T23" s="160"/>
      <c r="U23" s="160">
        <v>1</v>
      </c>
      <c r="V23" s="457"/>
      <c r="W23" s="36" t="s">
        <v>46</v>
      </c>
      <c r="X23" s="37" t="s">
        <v>27</v>
      </c>
      <c r="Y23" s="35">
        <v>2.7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  <c r="AG23" s="67"/>
    </row>
    <row r="24" spans="2:35" s="52" customFormat="1" ht="27.9" customHeight="1">
      <c r="B24" s="33" t="s">
        <v>10</v>
      </c>
      <c r="C24" s="452"/>
      <c r="D24" s="160"/>
      <c r="E24" s="160"/>
      <c r="F24" s="160"/>
      <c r="G24" s="160"/>
      <c r="H24" s="160"/>
      <c r="I24" s="160"/>
      <c r="J24" s="160"/>
      <c r="K24" s="166"/>
      <c r="L24" s="160"/>
      <c r="M24" s="160"/>
      <c r="N24" s="166"/>
      <c r="O24" s="160"/>
      <c r="P24" s="160"/>
      <c r="Q24" s="162"/>
      <c r="R24" s="160"/>
      <c r="S24" s="173" t="s">
        <v>88</v>
      </c>
      <c r="T24" s="180"/>
      <c r="U24" s="160">
        <v>10</v>
      </c>
      <c r="V24" s="457"/>
      <c r="W24" s="76">
        <f>Y21*0+Y22*5+Y23*0+Y24*5+Y25*0+Y26*4</f>
        <v>29.5</v>
      </c>
      <c r="X24" s="37" t="s">
        <v>30</v>
      </c>
      <c r="Y24" s="35">
        <v>3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8"/>
    </row>
    <row r="25" spans="2:35" s="52" customFormat="1" ht="27.9" customHeight="1">
      <c r="B25" s="466" t="s">
        <v>39</v>
      </c>
      <c r="C25" s="452"/>
      <c r="D25" s="160"/>
      <c r="E25" s="160"/>
      <c r="F25" s="160"/>
      <c r="G25" s="138"/>
      <c r="H25" s="136"/>
      <c r="I25" s="160"/>
      <c r="J25" s="160"/>
      <c r="K25" s="166"/>
      <c r="L25" s="160"/>
      <c r="M25" s="160"/>
      <c r="N25" s="162"/>
      <c r="O25" s="160"/>
      <c r="P25" s="160"/>
      <c r="Q25" s="162"/>
      <c r="R25" s="160"/>
      <c r="S25" s="160"/>
      <c r="T25" s="166"/>
      <c r="U25" s="160"/>
      <c r="V25" s="457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5" s="52" customFormat="1" ht="27.9" customHeight="1">
      <c r="B26" s="466"/>
      <c r="C26" s="452"/>
      <c r="D26" s="160"/>
      <c r="E26" s="160"/>
      <c r="F26" s="160"/>
      <c r="G26" s="193"/>
      <c r="H26" s="136"/>
      <c r="I26" s="160"/>
      <c r="J26" s="160"/>
      <c r="K26" s="141"/>
      <c r="L26" s="160"/>
      <c r="M26" s="160"/>
      <c r="N26" s="162"/>
      <c r="O26" s="160"/>
      <c r="P26" s="160"/>
      <c r="Q26" s="162"/>
      <c r="R26" s="160"/>
      <c r="S26" s="160"/>
      <c r="T26" s="162"/>
      <c r="U26" s="160"/>
      <c r="V26" s="457"/>
      <c r="W26" s="76">
        <f>Y21*2+Y22*7+Y23*1+Y24*0+Y25*0+Y26*8</f>
        <v>35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8"/>
    </row>
    <row r="27" spans="2:35" s="52" customFormat="1" ht="27.9" customHeight="1">
      <c r="B27" s="57" t="s">
        <v>36</v>
      </c>
      <c r="C27" s="58"/>
      <c r="D27" s="160"/>
      <c r="E27" s="160"/>
      <c r="F27" s="160"/>
      <c r="G27" s="170"/>
      <c r="H27" s="136"/>
      <c r="I27" s="160"/>
      <c r="J27" s="160"/>
      <c r="K27" s="162"/>
      <c r="L27" s="160"/>
      <c r="M27" s="160"/>
      <c r="N27" s="162"/>
      <c r="O27" s="160"/>
      <c r="P27" s="160"/>
      <c r="Q27" s="162"/>
      <c r="R27" s="160"/>
      <c r="S27" s="160"/>
      <c r="T27" s="162"/>
      <c r="U27" s="160"/>
      <c r="V27" s="457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  <c r="AG27" s="67"/>
    </row>
    <row r="28" spans="2:35" s="52" customFormat="1" ht="27.9" customHeight="1" thickBot="1">
      <c r="B28" s="213"/>
      <c r="C28" s="191"/>
      <c r="D28" s="155"/>
      <c r="E28" s="155"/>
      <c r="F28" s="155"/>
      <c r="G28" s="192"/>
      <c r="H28" s="136"/>
      <c r="I28" s="160"/>
      <c r="J28" s="160"/>
      <c r="K28" s="162"/>
      <c r="L28" s="160"/>
      <c r="M28" s="160"/>
      <c r="N28" s="162"/>
      <c r="O28" s="160"/>
      <c r="P28" s="160"/>
      <c r="Q28" s="162"/>
      <c r="R28" s="160"/>
      <c r="S28" s="160"/>
      <c r="T28" s="162"/>
      <c r="U28" s="160"/>
      <c r="V28" s="458"/>
      <c r="W28" s="77">
        <f>W22*4+W26*4+W24*9</f>
        <v>879.5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  <c r="AG28" s="79"/>
    </row>
    <row r="29" spans="2:35" s="32" customFormat="1" ht="27.9" customHeight="1">
      <c r="B29" s="28">
        <v>11</v>
      </c>
      <c r="C29" s="452"/>
      <c r="D29" s="187" t="str">
        <f>'114.11月菜單'!N12</f>
        <v>香Q米飯</v>
      </c>
      <c r="E29" s="187" t="s">
        <v>51</v>
      </c>
      <c r="F29" s="187"/>
      <c r="G29" s="187" t="str">
        <f>'114.11月菜單'!N13</f>
        <v>卡啦翅小腿X1(炸)</v>
      </c>
      <c r="H29" s="161" t="s">
        <v>75</v>
      </c>
      <c r="I29" s="161"/>
      <c r="J29" s="161" t="str">
        <f>'114.11月菜單'!N14</f>
        <v>梅干肉燥(醃)</v>
      </c>
      <c r="K29" s="174" t="s">
        <v>76</v>
      </c>
      <c r="L29" s="161"/>
      <c r="M29" s="161" t="str">
        <f>'114.11月菜單'!N15</f>
        <v>油蔥高麗菜</v>
      </c>
      <c r="N29" s="161" t="s">
        <v>122</v>
      </c>
      <c r="O29" s="161"/>
      <c r="P29" s="161" t="str">
        <f>'114.11月菜單'!N16</f>
        <v>季節蔬菜</v>
      </c>
      <c r="Q29" s="161" t="s">
        <v>53</v>
      </c>
      <c r="R29" s="161"/>
      <c r="S29" s="161" t="str">
        <f>'114.11月菜單'!N17</f>
        <v>柴魚豆腐湯(海)(豆)/水果</v>
      </c>
      <c r="T29" s="161" t="s">
        <v>52</v>
      </c>
      <c r="U29" s="161"/>
      <c r="V29" s="453" t="s">
        <v>35</v>
      </c>
      <c r="W29" s="29" t="s">
        <v>44</v>
      </c>
      <c r="X29" s="30" t="s">
        <v>19</v>
      </c>
      <c r="Y29" s="31">
        <v>6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  <c r="AG29" s="67"/>
    </row>
    <row r="30" spans="2:35" ht="27.9" customHeight="1">
      <c r="B30" s="33" t="s">
        <v>8</v>
      </c>
      <c r="C30" s="452"/>
      <c r="D30" s="160" t="s">
        <v>24</v>
      </c>
      <c r="E30" s="160"/>
      <c r="F30" s="160">
        <v>120</v>
      </c>
      <c r="G30" s="178" t="s">
        <v>258</v>
      </c>
      <c r="H30" s="184"/>
      <c r="I30" s="160">
        <v>30</v>
      </c>
      <c r="J30" s="160" t="s">
        <v>152</v>
      </c>
      <c r="K30" s="175" t="s">
        <v>84</v>
      </c>
      <c r="L30" s="160">
        <v>12</v>
      </c>
      <c r="M30" s="160" t="s">
        <v>107</v>
      </c>
      <c r="N30" s="160"/>
      <c r="O30" s="160">
        <v>50</v>
      </c>
      <c r="P30" s="160" t="s">
        <v>73</v>
      </c>
      <c r="Q30" s="160"/>
      <c r="R30" s="160">
        <v>120</v>
      </c>
      <c r="S30" s="160" t="s">
        <v>85</v>
      </c>
      <c r="T30" s="160"/>
      <c r="U30" s="160">
        <v>1</v>
      </c>
      <c r="V30" s="454"/>
      <c r="W30" s="78">
        <f>Y29*15+Y30*0+Y31*5+Y32*0+Y33*15+Y34*12</f>
        <v>115</v>
      </c>
      <c r="X30" s="34" t="s">
        <v>25</v>
      </c>
      <c r="Y30" s="35">
        <v>2.7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  <c r="AG30" s="78"/>
    </row>
    <row r="31" spans="2:35" ht="27.9" customHeight="1">
      <c r="B31" s="33">
        <v>6</v>
      </c>
      <c r="C31" s="452"/>
      <c r="D31" s="160"/>
      <c r="E31" s="160"/>
      <c r="F31" s="160"/>
      <c r="G31" s="160"/>
      <c r="H31" s="160"/>
      <c r="I31" s="160"/>
      <c r="J31" s="173" t="s">
        <v>91</v>
      </c>
      <c r="K31" s="200"/>
      <c r="L31" s="160">
        <v>35</v>
      </c>
      <c r="M31" s="160" t="s">
        <v>99</v>
      </c>
      <c r="N31" s="160"/>
      <c r="O31" s="160">
        <v>1</v>
      </c>
      <c r="P31" s="160"/>
      <c r="Q31" s="160"/>
      <c r="R31" s="160"/>
      <c r="S31" s="160" t="s">
        <v>108</v>
      </c>
      <c r="T31" s="160" t="s">
        <v>149</v>
      </c>
      <c r="U31" s="160">
        <v>30</v>
      </c>
      <c r="V31" s="454"/>
      <c r="W31" s="36" t="s">
        <v>46</v>
      </c>
      <c r="X31" s="37" t="s">
        <v>27</v>
      </c>
      <c r="Y31" s="35">
        <v>2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  <c r="AG31" s="67"/>
    </row>
    <row r="32" spans="2:35" ht="27.9" customHeight="1">
      <c r="B32" s="33" t="s">
        <v>10</v>
      </c>
      <c r="C32" s="452"/>
      <c r="D32" s="162"/>
      <c r="E32" s="162"/>
      <c r="F32" s="160"/>
      <c r="G32" s="160"/>
      <c r="H32" s="162"/>
      <c r="I32" s="160"/>
      <c r="J32" s="160"/>
      <c r="K32" s="160"/>
      <c r="L32" s="160"/>
      <c r="M32" s="160" t="s">
        <v>112</v>
      </c>
      <c r="N32" s="160"/>
      <c r="O32" s="160">
        <v>1</v>
      </c>
      <c r="P32" s="160"/>
      <c r="Q32" s="162"/>
      <c r="R32" s="160"/>
      <c r="S32" s="160" t="s">
        <v>100</v>
      </c>
      <c r="T32" s="166"/>
      <c r="U32" s="160">
        <v>1</v>
      </c>
      <c r="V32" s="454"/>
      <c r="W32" s="76">
        <f>Y29*0+Y30*5+Y31*0+Y32*5+Y33*0+Y34*4</f>
        <v>28.5</v>
      </c>
      <c r="X32" s="37" t="s">
        <v>30</v>
      </c>
      <c r="Y32" s="35">
        <v>3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  <c r="AG32" s="78"/>
    </row>
    <row r="33" spans="2:33" ht="27.9" customHeight="1">
      <c r="B33" s="466" t="s">
        <v>40</v>
      </c>
      <c r="C33" s="452"/>
      <c r="D33" s="162"/>
      <c r="E33" s="162"/>
      <c r="F33" s="160"/>
      <c r="G33" s="160"/>
      <c r="H33" s="162"/>
      <c r="I33" s="160"/>
      <c r="J33" s="160"/>
      <c r="K33" s="160"/>
      <c r="L33" s="160"/>
      <c r="M33" s="160" t="s">
        <v>91</v>
      </c>
      <c r="N33" s="162"/>
      <c r="O33" s="160">
        <v>3</v>
      </c>
      <c r="P33" s="160"/>
      <c r="Q33" s="162"/>
      <c r="R33" s="160"/>
      <c r="S33" s="160" t="s">
        <v>128</v>
      </c>
      <c r="T33" s="167" t="s">
        <v>87</v>
      </c>
      <c r="U33" s="160">
        <v>1</v>
      </c>
      <c r="V33" s="454"/>
      <c r="W33" s="36" t="s">
        <v>47</v>
      </c>
      <c r="X33" s="37" t="s">
        <v>33</v>
      </c>
      <c r="Y33" s="35">
        <v>1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  <c r="AG33" s="67"/>
    </row>
    <row r="34" spans="2:33" ht="27.9" customHeight="1">
      <c r="B34" s="466"/>
      <c r="C34" s="452"/>
      <c r="D34" s="162"/>
      <c r="E34" s="162"/>
      <c r="F34" s="160"/>
      <c r="G34" s="160"/>
      <c r="H34" s="162"/>
      <c r="I34" s="160"/>
      <c r="J34" s="160"/>
      <c r="K34" s="162"/>
      <c r="L34" s="160"/>
      <c r="M34" s="160"/>
      <c r="N34" s="162"/>
      <c r="O34" s="160"/>
      <c r="P34" s="160"/>
      <c r="Q34" s="162"/>
      <c r="R34" s="160"/>
      <c r="S34" s="160"/>
      <c r="T34" s="162"/>
      <c r="U34" s="160"/>
      <c r="V34" s="454"/>
      <c r="W34" s="76">
        <f>Y29*2+Y30*7+Y31*1+Y32*0+Y33*0+Y34*8</f>
        <v>32.900000000000006</v>
      </c>
      <c r="X34" s="70" t="s">
        <v>42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  <c r="AG34" s="78"/>
    </row>
    <row r="35" spans="2:33" ht="27.9" customHeight="1">
      <c r="B35" s="42" t="s">
        <v>36</v>
      </c>
      <c r="C35" s="43"/>
      <c r="D35" s="162"/>
      <c r="E35" s="162"/>
      <c r="F35" s="160"/>
      <c r="G35" s="160"/>
      <c r="H35" s="162"/>
      <c r="I35" s="160"/>
      <c r="J35" s="160"/>
      <c r="K35" s="162"/>
      <c r="L35" s="160"/>
      <c r="M35" s="160"/>
      <c r="N35" s="162"/>
      <c r="O35" s="160"/>
      <c r="P35" s="160"/>
      <c r="Q35" s="162"/>
      <c r="R35" s="160"/>
      <c r="S35" s="160"/>
      <c r="T35" s="162"/>
      <c r="U35" s="160"/>
      <c r="V35" s="454"/>
      <c r="W35" s="36" t="s">
        <v>102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67"/>
    </row>
    <row r="36" spans="2:33" ht="27.9" customHeight="1">
      <c r="B36" s="45"/>
      <c r="C36" s="46"/>
      <c r="D36" s="162"/>
      <c r="E36" s="162"/>
      <c r="F36" s="160"/>
      <c r="G36" s="160"/>
      <c r="H36" s="162"/>
      <c r="I36" s="160"/>
      <c r="J36" s="160"/>
      <c r="K36" s="162"/>
      <c r="L36" s="160"/>
      <c r="M36" s="160"/>
      <c r="N36" s="162"/>
      <c r="O36" s="160"/>
      <c r="P36" s="160"/>
      <c r="Q36" s="162"/>
      <c r="R36" s="160"/>
      <c r="S36" s="160"/>
      <c r="T36" s="162"/>
      <c r="U36" s="160"/>
      <c r="V36" s="455"/>
      <c r="W36" s="77">
        <f>W30*4+W34*4+W32*9</f>
        <v>848.1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  <c r="AG36" s="79"/>
    </row>
    <row r="37" spans="2:33" s="32" customFormat="1" ht="27.9" customHeight="1">
      <c r="B37" s="28">
        <v>11</v>
      </c>
      <c r="C37" s="452"/>
      <c r="D37" s="161" t="str">
        <f>'114.11月菜單'!R12</f>
        <v>香Q米飯</v>
      </c>
      <c r="E37" s="161" t="s">
        <v>51</v>
      </c>
      <c r="F37" s="161"/>
      <c r="G37" s="161" t="str">
        <f>'114.11月菜單'!R13</f>
        <v>香烤雞排</v>
      </c>
      <c r="H37" s="161" t="s">
        <v>70</v>
      </c>
      <c r="I37" s="161"/>
      <c r="J37" s="161" t="str">
        <f>'114.11月菜單'!R14</f>
        <v>絞肉滷蛋</v>
      </c>
      <c r="K37" s="161" t="s">
        <v>77</v>
      </c>
      <c r="L37" s="161"/>
      <c r="M37" s="161" t="str">
        <f>'114.11月菜單'!R15</f>
        <v>酸菜東北鍋(醃)</v>
      </c>
      <c r="N37" s="161" t="s">
        <v>17</v>
      </c>
      <c r="O37" s="161"/>
      <c r="P37" s="161" t="str">
        <f>'114.11月菜單'!R16</f>
        <v>季節蔬菜</v>
      </c>
      <c r="Q37" s="161" t="s">
        <v>62</v>
      </c>
      <c r="R37" s="161"/>
      <c r="S37" s="161" t="str">
        <f>'114.11月菜單'!R17</f>
        <v>冬瓜鮮菇湯</v>
      </c>
      <c r="T37" s="161" t="s">
        <v>17</v>
      </c>
      <c r="U37" s="161"/>
      <c r="V37" s="460"/>
      <c r="W37" s="126" t="s">
        <v>44</v>
      </c>
      <c r="X37" s="30" t="s">
        <v>19</v>
      </c>
      <c r="Y37" s="31">
        <v>6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>
      <c r="B38" s="33" t="s">
        <v>8</v>
      </c>
      <c r="C38" s="452"/>
      <c r="D38" s="160" t="s">
        <v>71</v>
      </c>
      <c r="E38" s="160"/>
      <c r="F38" s="160">
        <v>120</v>
      </c>
      <c r="G38" s="470" t="s">
        <v>147</v>
      </c>
      <c r="H38" s="471"/>
      <c r="I38" s="160">
        <v>70</v>
      </c>
      <c r="J38" s="160" t="s">
        <v>91</v>
      </c>
      <c r="K38" s="160"/>
      <c r="L38" s="160">
        <v>5</v>
      </c>
      <c r="M38" s="160" t="s">
        <v>126</v>
      </c>
      <c r="N38" s="160"/>
      <c r="O38" s="160">
        <v>15</v>
      </c>
      <c r="P38" s="160" t="s">
        <v>73</v>
      </c>
      <c r="Q38" s="160"/>
      <c r="R38" s="160">
        <v>120</v>
      </c>
      <c r="S38" s="160" t="s">
        <v>104</v>
      </c>
      <c r="T38" s="160"/>
      <c r="U38" s="160">
        <v>30</v>
      </c>
      <c r="V38" s="461"/>
      <c r="W38" s="127">
        <f>Y37*15+Y38*0+Y39*5+Y40*0+Y41*15+Y42*12+15</f>
        <v>115.5</v>
      </c>
      <c r="X38" s="34" t="s">
        <v>25</v>
      </c>
      <c r="Y38" s="35">
        <v>2.7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8"/>
    </row>
    <row r="39" spans="2:33" ht="27.9" customHeight="1">
      <c r="B39" s="33">
        <v>7</v>
      </c>
      <c r="C39" s="452"/>
      <c r="D39" s="160"/>
      <c r="E39" s="160"/>
      <c r="F39" s="160"/>
      <c r="G39" s="160"/>
      <c r="H39" s="160"/>
      <c r="I39" s="160"/>
      <c r="J39" s="160" t="s">
        <v>148</v>
      </c>
      <c r="K39" s="160"/>
      <c r="L39" s="160">
        <v>55</v>
      </c>
      <c r="M39" s="160" t="s">
        <v>127</v>
      </c>
      <c r="N39" s="160"/>
      <c r="O39" s="160">
        <v>40</v>
      </c>
      <c r="P39" s="160"/>
      <c r="Q39" s="160"/>
      <c r="R39" s="160"/>
      <c r="S39" s="160" t="s">
        <v>215</v>
      </c>
      <c r="T39" s="160"/>
      <c r="U39" s="160">
        <v>10</v>
      </c>
      <c r="V39" s="461"/>
      <c r="W39" s="128" t="s">
        <v>46</v>
      </c>
      <c r="X39" s="37" t="s">
        <v>27</v>
      </c>
      <c r="Y39" s="35">
        <v>2.1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>
      <c r="B40" s="33" t="s">
        <v>10</v>
      </c>
      <c r="C40" s="452"/>
      <c r="D40" s="160"/>
      <c r="E40" s="160"/>
      <c r="F40" s="160"/>
      <c r="G40" s="160"/>
      <c r="H40" s="160"/>
      <c r="I40" s="160"/>
      <c r="J40" s="160"/>
      <c r="K40" s="162"/>
      <c r="L40" s="160"/>
      <c r="M40" s="160" t="s">
        <v>119</v>
      </c>
      <c r="N40" s="160"/>
      <c r="O40" s="160">
        <v>10</v>
      </c>
      <c r="P40" s="160"/>
      <c r="Q40" s="160"/>
      <c r="R40" s="160"/>
      <c r="S40" s="160" t="s">
        <v>100</v>
      </c>
      <c r="T40" s="166"/>
      <c r="U40" s="160">
        <v>1</v>
      </c>
      <c r="V40" s="461"/>
      <c r="W40" s="127">
        <f>Y37*0+Y38*5+Y39*0+Y40*5+Y41*0+Y42*4</f>
        <v>28.5</v>
      </c>
      <c r="X40" s="37" t="s">
        <v>30</v>
      </c>
      <c r="Y40" s="35">
        <v>3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  <c r="AG40" s="78"/>
    </row>
    <row r="41" spans="2:33" ht="27.9" customHeight="1">
      <c r="B41" s="466" t="s">
        <v>32</v>
      </c>
      <c r="C41" s="452"/>
      <c r="D41" s="160"/>
      <c r="E41" s="160"/>
      <c r="F41" s="138"/>
      <c r="G41" s="160"/>
      <c r="H41" s="160"/>
      <c r="I41" s="160"/>
      <c r="J41" s="160"/>
      <c r="K41" s="162"/>
      <c r="L41" s="160"/>
      <c r="M41" s="160" t="s">
        <v>112</v>
      </c>
      <c r="N41" s="162"/>
      <c r="O41" s="160">
        <v>1</v>
      </c>
      <c r="P41" s="160"/>
      <c r="Q41" s="160"/>
      <c r="R41" s="160"/>
      <c r="S41" s="160"/>
      <c r="T41" s="162"/>
      <c r="U41" s="160"/>
      <c r="V41" s="461"/>
      <c r="W41" s="128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>
      <c r="B42" s="466"/>
      <c r="C42" s="452"/>
      <c r="D42" s="160"/>
      <c r="E42" s="160"/>
      <c r="F42" s="160"/>
      <c r="G42" s="160"/>
      <c r="H42" s="162"/>
      <c r="I42" s="160"/>
      <c r="J42" s="160"/>
      <c r="K42" s="162"/>
      <c r="L42" s="160"/>
      <c r="M42" s="160"/>
      <c r="N42" s="162"/>
      <c r="O42" s="160"/>
      <c r="P42" s="160"/>
      <c r="Q42" s="162"/>
      <c r="R42" s="160"/>
      <c r="S42" s="160"/>
      <c r="T42" s="162"/>
      <c r="U42" s="160"/>
      <c r="V42" s="461"/>
      <c r="W42" s="127">
        <f>Y37*2+Y38*7+Y39*1+Y40*0+Y41*0+Y42*8</f>
        <v>33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8"/>
    </row>
    <row r="43" spans="2:33" ht="27.9" customHeight="1">
      <c r="B43" s="42" t="s">
        <v>36</v>
      </c>
      <c r="C43" s="43"/>
      <c r="D43" s="160"/>
      <c r="E43" s="162"/>
      <c r="F43" s="160"/>
      <c r="G43" s="160"/>
      <c r="H43" s="162"/>
      <c r="I43" s="160"/>
      <c r="J43" s="160"/>
      <c r="K43" s="162"/>
      <c r="L43" s="160"/>
      <c r="M43" s="160"/>
      <c r="N43" s="162"/>
      <c r="O43" s="160"/>
      <c r="P43" s="160"/>
      <c r="Q43" s="162"/>
      <c r="R43" s="160"/>
      <c r="S43" s="160"/>
      <c r="T43" s="162"/>
      <c r="U43" s="160"/>
      <c r="V43" s="461"/>
      <c r="W43" s="128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67"/>
    </row>
    <row r="44" spans="2:33" ht="27.9" customHeight="1" thickBot="1">
      <c r="B44" s="63"/>
      <c r="C44" s="46"/>
      <c r="D44" s="149"/>
      <c r="E44" s="158"/>
      <c r="F44" s="150"/>
      <c r="G44" s="165"/>
      <c r="H44" s="164"/>
      <c r="I44" s="165"/>
      <c r="J44" s="165"/>
      <c r="K44" s="164"/>
      <c r="L44" s="165"/>
      <c r="M44" s="165"/>
      <c r="N44" s="164"/>
      <c r="O44" s="165"/>
      <c r="P44" s="165"/>
      <c r="Q44" s="164"/>
      <c r="R44" s="165"/>
      <c r="S44" s="165"/>
      <c r="T44" s="164"/>
      <c r="U44" s="165"/>
      <c r="V44" s="462"/>
      <c r="W44" s="129">
        <f>W38*4+W42*4+W40*9</f>
        <v>850.5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  <c r="AG44" s="79"/>
    </row>
    <row r="45" spans="2:33" s="56" customFormat="1" ht="21.75" customHeight="1">
      <c r="B45" s="14"/>
      <c r="C45" s="13"/>
      <c r="D45" s="13"/>
      <c r="E45" s="64"/>
      <c r="F45" s="13"/>
      <c r="G45" s="13"/>
      <c r="H45" s="64"/>
      <c r="I45" s="13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65"/>
      <c r="AB45" s="51"/>
    </row>
    <row r="46" spans="2:33">
      <c r="B46" s="51"/>
      <c r="C46" s="56"/>
      <c r="D46" s="450"/>
      <c r="E46" s="450"/>
      <c r="F46" s="451"/>
      <c r="G46" s="451"/>
      <c r="H46" s="66"/>
      <c r="K46" s="66"/>
      <c r="N46" s="66"/>
      <c r="Q46" s="66"/>
      <c r="T46" s="66"/>
    </row>
    <row r="48" spans="2:33">
      <c r="G48" s="64"/>
      <c r="H48" s="13"/>
      <c r="J48" s="64"/>
      <c r="K48" s="13"/>
      <c r="M48" s="64"/>
      <c r="N48" s="13"/>
      <c r="P48" s="64"/>
      <c r="Q48" s="13"/>
      <c r="S48" s="67"/>
      <c r="T48" s="68"/>
      <c r="U48" s="69"/>
      <c r="W48" s="13"/>
      <c r="X48" s="14"/>
      <c r="Y48" s="13"/>
      <c r="AB48" s="13"/>
    </row>
    <row r="49" spans="7:28">
      <c r="G49" s="64"/>
      <c r="H49" s="13"/>
      <c r="J49" s="64"/>
      <c r="K49" s="13"/>
      <c r="M49" s="64"/>
      <c r="N49" s="13"/>
      <c r="P49" s="64"/>
      <c r="Q49" s="13"/>
      <c r="S49" s="67"/>
      <c r="T49" s="68"/>
      <c r="U49" s="69"/>
      <c r="W49" s="13"/>
      <c r="X49" s="14"/>
      <c r="Y49" s="13"/>
      <c r="AB49" s="13"/>
    </row>
    <row r="50" spans="7:28">
      <c r="G50" s="64"/>
      <c r="H50" s="13"/>
      <c r="J50" s="64"/>
      <c r="K50" s="13"/>
      <c r="M50" s="64"/>
      <c r="N50" s="13"/>
      <c r="P50" s="64"/>
      <c r="Q50" s="13"/>
      <c r="S50" s="67"/>
      <c r="T50" s="68"/>
      <c r="U50" s="69"/>
      <c r="W50" s="13"/>
      <c r="X50" s="14"/>
      <c r="Y50" s="13"/>
      <c r="AB50" s="13"/>
    </row>
    <row r="51" spans="7:28">
      <c r="G51" s="64"/>
      <c r="H51" s="13"/>
      <c r="J51" s="64"/>
      <c r="K51" s="13"/>
      <c r="M51" s="64"/>
      <c r="N51" s="13"/>
      <c r="P51" s="64"/>
      <c r="Q51" s="13"/>
      <c r="S51" s="67"/>
      <c r="T51" s="68"/>
      <c r="U51" s="69"/>
      <c r="W51" s="13"/>
      <c r="X51" s="14"/>
      <c r="Y51" s="13"/>
      <c r="AB51" s="13"/>
    </row>
    <row r="52" spans="7:28">
      <c r="G52" s="64"/>
      <c r="H52" s="13"/>
      <c r="J52" s="64"/>
      <c r="K52" s="13"/>
      <c r="M52" s="64"/>
      <c r="N52" s="13"/>
      <c r="P52" s="64"/>
      <c r="Q52" s="13"/>
      <c r="S52" s="67"/>
      <c r="T52" s="68"/>
      <c r="U52" s="69"/>
      <c r="W52" s="13"/>
      <c r="X52" s="14"/>
      <c r="Y52" s="13"/>
      <c r="AB52" s="13"/>
    </row>
    <row r="53" spans="7:28">
      <c r="G53" s="64"/>
      <c r="H53" s="13"/>
      <c r="J53" s="64"/>
      <c r="K53" s="13"/>
      <c r="M53" s="64"/>
      <c r="N53" s="13"/>
      <c r="P53" s="64"/>
      <c r="Q53" s="13"/>
      <c r="S53" s="67"/>
      <c r="T53" s="68"/>
      <c r="U53" s="69"/>
      <c r="W53" s="13"/>
      <c r="X53" s="14"/>
      <c r="Y53" s="13"/>
      <c r="AB53" s="13"/>
    </row>
    <row r="54" spans="7:28">
      <c r="G54" s="64"/>
      <c r="H54" s="13"/>
      <c r="J54" s="64"/>
      <c r="K54" s="13"/>
      <c r="M54" s="64"/>
      <c r="N54" s="13"/>
      <c r="P54" s="64"/>
      <c r="Q54" s="13"/>
      <c r="S54" s="67"/>
      <c r="T54" s="68"/>
      <c r="U54" s="69"/>
      <c r="W54" s="13"/>
      <c r="X54" s="14"/>
      <c r="Y54" s="13"/>
      <c r="AB54" s="13"/>
    </row>
  </sheetData>
  <mergeCells count="22">
    <mergeCell ref="B41:B42"/>
    <mergeCell ref="C13:C18"/>
    <mergeCell ref="V13:V20"/>
    <mergeCell ref="B17:B18"/>
    <mergeCell ref="B25:B26"/>
    <mergeCell ref="B33:B34"/>
    <mergeCell ref="G14:H14"/>
    <mergeCell ref="G38:H38"/>
    <mergeCell ref="B1:Y1"/>
    <mergeCell ref="B2:G2"/>
    <mergeCell ref="C5:C10"/>
    <mergeCell ref="V5:V12"/>
    <mergeCell ref="B9:B10"/>
    <mergeCell ref="F3:K3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9"/>
  <sheetViews>
    <sheetView topLeftCell="A9" zoomScale="75" zoomScaleNormal="75" workbookViewId="0">
      <selection activeCell="L26" sqref="L26"/>
    </sheetView>
  </sheetViews>
  <sheetFormatPr defaultColWidth="9" defaultRowHeight="21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>
      <c r="B1" s="463" t="s">
        <v>232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1"/>
      <c r="AB1" s="3"/>
    </row>
    <row r="2" spans="2:33" s="2" customFormat="1" ht="13.5" customHeight="1">
      <c r="B2" s="464"/>
      <c r="C2" s="465"/>
      <c r="D2" s="465"/>
      <c r="E2" s="465"/>
      <c r="F2" s="465"/>
      <c r="G2" s="46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2.25" customHeight="1" thickBot="1">
      <c r="B3" s="71" t="s">
        <v>43</v>
      </c>
      <c r="C3" s="7"/>
      <c r="D3" s="8"/>
      <c r="E3" s="8"/>
      <c r="F3" s="467" t="s">
        <v>105</v>
      </c>
      <c r="G3" s="467"/>
      <c r="H3" s="467"/>
      <c r="I3" s="467"/>
      <c r="J3" s="467"/>
      <c r="K3" s="467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65.099999999999994" customHeight="1">
      <c r="B5" s="28">
        <v>11</v>
      </c>
      <c r="C5" s="452"/>
      <c r="D5" s="161" t="str">
        <f>'114.11月菜單'!B21</f>
        <v>香Q米飯</v>
      </c>
      <c r="E5" s="161" t="s">
        <v>15</v>
      </c>
      <c r="F5" s="159" t="s">
        <v>16</v>
      </c>
      <c r="G5" s="161" t="str">
        <f>'114.11月菜單'!B22</f>
        <v>魚條X1(海加)(炸)</v>
      </c>
      <c r="H5" s="161" t="s">
        <v>75</v>
      </c>
      <c r="I5" s="159" t="s">
        <v>16</v>
      </c>
      <c r="J5" s="161" t="str">
        <f>'114.11月菜單'!B23</f>
        <v>三杯雞(豆)</v>
      </c>
      <c r="K5" s="161" t="s">
        <v>17</v>
      </c>
      <c r="L5" s="159" t="s">
        <v>16</v>
      </c>
      <c r="M5" s="161" t="str">
        <f>'114.11月菜單'!B24</f>
        <v>紅蘿蔔炒蛋</v>
      </c>
      <c r="N5" s="161" t="s">
        <v>212</v>
      </c>
      <c r="O5" s="159" t="s">
        <v>16</v>
      </c>
      <c r="P5" s="161" t="str">
        <f>'114.11月菜單'!B25</f>
        <v>季節蔬菜</v>
      </c>
      <c r="Q5" s="161" t="s">
        <v>18</v>
      </c>
      <c r="R5" s="159" t="s">
        <v>16</v>
      </c>
      <c r="S5" s="161" t="str">
        <f>'114.11月菜單'!B26</f>
        <v>鮮蔬肉絲湯</v>
      </c>
      <c r="T5" s="161" t="s">
        <v>17</v>
      </c>
      <c r="U5" s="159" t="s">
        <v>16</v>
      </c>
      <c r="V5" s="456"/>
      <c r="W5" s="29" t="s">
        <v>44</v>
      </c>
      <c r="X5" s="30" t="s">
        <v>19</v>
      </c>
      <c r="Y5" s="31">
        <v>6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  <c r="AG5" s="67"/>
    </row>
    <row r="6" spans="2:33" ht="27.9" customHeight="1">
      <c r="B6" s="33" t="s">
        <v>8</v>
      </c>
      <c r="C6" s="452"/>
      <c r="D6" s="160" t="s">
        <v>72</v>
      </c>
      <c r="E6" s="160"/>
      <c r="F6" s="160">
        <v>120</v>
      </c>
      <c r="G6" s="160" t="s">
        <v>219</v>
      </c>
      <c r="H6" s="167" t="s">
        <v>158</v>
      </c>
      <c r="I6" s="160">
        <v>30</v>
      </c>
      <c r="J6" s="160" t="s">
        <v>97</v>
      </c>
      <c r="K6" s="184" t="s">
        <v>98</v>
      </c>
      <c r="L6" s="160">
        <v>20</v>
      </c>
      <c r="M6" s="160" t="s">
        <v>112</v>
      </c>
      <c r="N6" s="160"/>
      <c r="O6" s="160">
        <v>30</v>
      </c>
      <c r="P6" s="160" t="s">
        <v>73</v>
      </c>
      <c r="Q6" s="160"/>
      <c r="R6" s="160">
        <v>120</v>
      </c>
      <c r="S6" s="173" t="s">
        <v>107</v>
      </c>
      <c r="T6" s="210"/>
      <c r="U6" s="160">
        <v>30</v>
      </c>
      <c r="V6" s="457"/>
      <c r="W6" s="78">
        <f>Y5*15+Y6*0+Y7*5+Y8*0+Y9*15+Y10*12+15</f>
        <v>114</v>
      </c>
      <c r="X6" s="34" t="s">
        <v>25</v>
      </c>
      <c r="Y6" s="35">
        <v>2.9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78"/>
    </row>
    <row r="7" spans="2:33" ht="27.9" customHeight="1">
      <c r="B7" s="33">
        <v>10</v>
      </c>
      <c r="C7" s="452"/>
      <c r="D7" s="160"/>
      <c r="E7" s="160"/>
      <c r="F7" s="160"/>
      <c r="G7" s="160"/>
      <c r="H7" s="166"/>
      <c r="I7" s="160"/>
      <c r="J7" s="160" t="s">
        <v>120</v>
      </c>
      <c r="K7" s="166"/>
      <c r="L7" s="160">
        <v>30</v>
      </c>
      <c r="M7" s="160" t="s">
        <v>69</v>
      </c>
      <c r="N7" s="160"/>
      <c r="O7" s="160">
        <v>40</v>
      </c>
      <c r="P7" s="160"/>
      <c r="Q7" s="160"/>
      <c r="R7" s="160"/>
      <c r="S7" s="472" t="s">
        <v>111</v>
      </c>
      <c r="T7" s="473"/>
      <c r="U7" s="160">
        <v>10</v>
      </c>
      <c r="V7" s="457"/>
      <c r="W7" s="36" t="s">
        <v>46</v>
      </c>
      <c r="X7" s="37" t="s">
        <v>27</v>
      </c>
      <c r="Y7" s="35">
        <v>1.8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  <c r="AG7" s="67"/>
    </row>
    <row r="8" spans="2:33" ht="27.9" customHeight="1">
      <c r="B8" s="33" t="s">
        <v>10</v>
      </c>
      <c r="C8" s="452"/>
      <c r="D8" s="160"/>
      <c r="E8" s="160"/>
      <c r="F8" s="160"/>
      <c r="G8" s="173"/>
      <c r="H8" s="180"/>
      <c r="I8" s="160"/>
      <c r="J8" s="173" t="s">
        <v>218</v>
      </c>
      <c r="K8" s="180"/>
      <c r="L8" s="160">
        <v>20</v>
      </c>
      <c r="M8" s="160"/>
      <c r="N8" s="139"/>
      <c r="O8" s="160"/>
      <c r="P8" s="160"/>
      <c r="Q8" s="162"/>
      <c r="R8" s="160"/>
      <c r="S8" s="160" t="s">
        <v>112</v>
      </c>
      <c r="T8" s="160"/>
      <c r="U8" s="160">
        <v>1</v>
      </c>
      <c r="V8" s="457"/>
      <c r="W8" s="76">
        <f>Y5*0+Y6*5+Y7*0+Y8*5+Y9*0+Y10*4</f>
        <v>29.5</v>
      </c>
      <c r="X8" s="37" t="s">
        <v>30</v>
      </c>
      <c r="Y8" s="35">
        <v>3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  <c r="AG8" s="78"/>
    </row>
    <row r="9" spans="2:33" ht="27.9" customHeight="1">
      <c r="B9" s="466" t="s">
        <v>37</v>
      </c>
      <c r="C9" s="452"/>
      <c r="D9" s="160"/>
      <c r="E9" s="160"/>
      <c r="F9" s="160"/>
      <c r="G9" s="160"/>
      <c r="H9" s="167"/>
      <c r="I9" s="160"/>
      <c r="J9" s="160"/>
      <c r="K9" s="162"/>
      <c r="L9" s="160"/>
      <c r="M9" s="160"/>
      <c r="N9" s="160"/>
      <c r="O9" s="160"/>
      <c r="P9" s="160"/>
      <c r="Q9" s="162"/>
      <c r="R9" s="160"/>
      <c r="S9" s="160" t="s">
        <v>92</v>
      </c>
      <c r="T9" s="160"/>
      <c r="U9" s="160">
        <v>1</v>
      </c>
      <c r="V9" s="457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  <c r="AG9" s="67"/>
    </row>
    <row r="10" spans="2:33" ht="27.9" customHeight="1">
      <c r="B10" s="466"/>
      <c r="C10" s="452"/>
      <c r="D10" s="160"/>
      <c r="E10" s="160"/>
      <c r="F10" s="160"/>
      <c r="G10" s="160"/>
      <c r="H10" s="167"/>
      <c r="I10" s="160"/>
      <c r="J10" s="160"/>
      <c r="K10" s="162"/>
      <c r="L10" s="160"/>
      <c r="M10" s="160"/>
      <c r="N10" s="162"/>
      <c r="O10" s="160"/>
      <c r="P10" s="160"/>
      <c r="Q10" s="162"/>
      <c r="R10" s="160"/>
      <c r="S10" s="160"/>
      <c r="T10" s="166"/>
      <c r="U10" s="160"/>
      <c r="V10" s="457"/>
      <c r="W10" s="76">
        <f>Y5*2+Y6*7+Y7*1+Y8*0+Y9*0+Y10*8</f>
        <v>34.099999999999994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  <c r="AG10" s="78"/>
    </row>
    <row r="11" spans="2:33" ht="27.9" customHeight="1">
      <c r="B11" s="42" t="s">
        <v>36</v>
      </c>
      <c r="C11" s="43"/>
      <c r="D11" s="160"/>
      <c r="E11" s="162"/>
      <c r="F11" s="160"/>
      <c r="G11" s="160"/>
      <c r="H11" s="162"/>
      <c r="I11" s="160"/>
      <c r="J11" s="160"/>
      <c r="K11" s="162"/>
      <c r="L11" s="160"/>
      <c r="M11" s="160"/>
      <c r="N11" s="162"/>
      <c r="O11" s="160"/>
      <c r="P11" s="160"/>
      <c r="Q11" s="162"/>
      <c r="R11" s="160"/>
      <c r="S11" s="160"/>
      <c r="T11" s="162"/>
      <c r="U11" s="160"/>
      <c r="V11" s="457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67"/>
    </row>
    <row r="12" spans="2:33" ht="27.9" customHeight="1">
      <c r="B12" s="45"/>
      <c r="C12" s="46"/>
      <c r="D12" s="162"/>
      <c r="E12" s="162"/>
      <c r="F12" s="160"/>
      <c r="G12" s="160"/>
      <c r="H12" s="162"/>
      <c r="I12" s="160"/>
      <c r="J12" s="160"/>
      <c r="K12" s="162"/>
      <c r="L12" s="160"/>
      <c r="M12" s="160"/>
      <c r="N12" s="162"/>
      <c r="O12" s="160"/>
      <c r="P12" s="160"/>
      <c r="Q12" s="162"/>
      <c r="R12" s="160"/>
      <c r="S12" s="160"/>
      <c r="T12" s="162"/>
      <c r="U12" s="160"/>
      <c r="V12" s="458"/>
      <c r="W12" s="77">
        <f>W6*4+W10*4+W8*9</f>
        <v>857.9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  <c r="AG12" s="79"/>
    </row>
    <row r="13" spans="2:33" s="32" customFormat="1" ht="27.9" customHeight="1">
      <c r="B13" s="28">
        <v>11</v>
      </c>
      <c r="C13" s="452"/>
      <c r="D13" s="161" t="str">
        <f>'114.11月菜單'!F21</f>
        <v>糙米飯</v>
      </c>
      <c r="E13" s="161" t="s">
        <v>15</v>
      </c>
      <c r="F13" s="161"/>
      <c r="G13" s="161" t="str">
        <f>'114.11月菜單'!F22</f>
        <v>里肌肉排</v>
      </c>
      <c r="H13" s="161" t="s">
        <v>77</v>
      </c>
      <c r="I13" s="161"/>
      <c r="J13" s="161" t="str">
        <f>'114.11月菜單'!F23</f>
        <v>三絲豆腐(豆)</v>
      </c>
      <c r="K13" s="161" t="s">
        <v>17</v>
      </c>
      <c r="L13" s="161"/>
      <c r="M13" s="161" t="str">
        <f>'114.11月菜單'!F24</f>
        <v>偽柴魚章魚燒X1(海加)</v>
      </c>
      <c r="N13" s="161" t="s">
        <v>70</v>
      </c>
      <c r="O13" s="161"/>
      <c r="P13" s="161" t="str">
        <f>'114.11月菜單'!F25</f>
        <v>季節蔬菜</v>
      </c>
      <c r="Q13" s="161" t="s">
        <v>18</v>
      </c>
      <c r="R13" s="161"/>
      <c r="S13" s="161" t="str">
        <f>'114.11月菜單'!F26</f>
        <v>蘿蔔湯</v>
      </c>
      <c r="T13" s="161" t="s">
        <v>17</v>
      </c>
      <c r="U13" s="161"/>
      <c r="V13" s="456"/>
      <c r="W13" s="29" t="s">
        <v>44</v>
      </c>
      <c r="X13" s="30" t="s">
        <v>19</v>
      </c>
      <c r="Y13" s="31">
        <v>6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>
      <c r="B14" s="33" t="s">
        <v>8</v>
      </c>
      <c r="C14" s="452"/>
      <c r="D14" s="160" t="s">
        <v>72</v>
      </c>
      <c r="E14" s="160"/>
      <c r="F14" s="160">
        <v>80</v>
      </c>
      <c r="G14" s="160" t="s">
        <v>150</v>
      </c>
      <c r="H14" s="160"/>
      <c r="I14" s="160">
        <v>40</v>
      </c>
      <c r="J14" s="160" t="s">
        <v>108</v>
      </c>
      <c r="K14" s="160" t="s">
        <v>98</v>
      </c>
      <c r="L14" s="160">
        <v>60</v>
      </c>
      <c r="M14" s="212" t="s">
        <v>157</v>
      </c>
      <c r="N14" s="141" t="s">
        <v>158</v>
      </c>
      <c r="O14" s="156">
        <v>30</v>
      </c>
      <c r="P14" s="160" t="s">
        <v>73</v>
      </c>
      <c r="Q14" s="160"/>
      <c r="R14" s="160">
        <v>120</v>
      </c>
      <c r="S14" s="160" t="s">
        <v>74</v>
      </c>
      <c r="T14" s="160"/>
      <c r="U14" s="160">
        <v>30</v>
      </c>
      <c r="V14" s="457"/>
      <c r="W14" s="78">
        <f>Y13*15+Y14*0+Y15*5+Y16*0+Y17*15+Y18*12+15</f>
        <v>113.5</v>
      </c>
      <c r="X14" s="34" t="s">
        <v>25</v>
      </c>
      <c r="Y14" s="35">
        <v>3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3" ht="27.9" customHeight="1">
      <c r="B15" s="33">
        <v>11</v>
      </c>
      <c r="C15" s="452"/>
      <c r="D15" s="160" t="s">
        <v>113</v>
      </c>
      <c r="E15" s="160"/>
      <c r="F15" s="160">
        <v>40</v>
      </c>
      <c r="G15" s="138"/>
      <c r="H15" s="135"/>
      <c r="I15" s="160"/>
      <c r="J15" s="160" t="s">
        <v>119</v>
      </c>
      <c r="K15" s="160"/>
      <c r="L15" s="160">
        <v>10</v>
      </c>
      <c r="M15" s="212"/>
      <c r="N15" s="141"/>
      <c r="O15" s="156"/>
      <c r="P15" s="160"/>
      <c r="Q15" s="160"/>
      <c r="R15" s="160"/>
      <c r="S15" s="160"/>
      <c r="T15" s="160"/>
      <c r="U15" s="160"/>
      <c r="V15" s="457"/>
      <c r="W15" s="36" t="s">
        <v>46</v>
      </c>
      <c r="X15" s="37" t="s">
        <v>27</v>
      </c>
      <c r="Y15" s="35">
        <v>1.7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3" ht="27.9" customHeight="1">
      <c r="B16" s="33" t="s">
        <v>10</v>
      </c>
      <c r="C16" s="452"/>
      <c r="D16" s="162"/>
      <c r="E16" s="162"/>
      <c r="F16" s="160"/>
      <c r="G16" s="168"/>
      <c r="H16" s="177"/>
      <c r="I16" s="135"/>
      <c r="J16" s="176" t="s">
        <v>262</v>
      </c>
      <c r="K16" s="141"/>
      <c r="L16" s="160">
        <v>5</v>
      </c>
      <c r="M16" s="160"/>
      <c r="N16" s="166"/>
      <c r="O16" s="160"/>
      <c r="P16" s="160"/>
      <c r="Q16" s="162"/>
      <c r="R16" s="160"/>
      <c r="S16" s="160"/>
      <c r="T16" s="160"/>
      <c r="U16" s="160"/>
      <c r="V16" s="457"/>
      <c r="W16" s="76">
        <f>Y13*0+Y14*5+Y15*0+Y16*5+Y17*0+Y18*4</f>
        <v>30</v>
      </c>
      <c r="X16" s="37" t="s">
        <v>30</v>
      </c>
      <c r="Y16" s="35">
        <v>3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3" ht="27.9" customHeight="1">
      <c r="B17" s="466" t="s">
        <v>38</v>
      </c>
      <c r="C17" s="452"/>
      <c r="D17" s="162"/>
      <c r="E17" s="162"/>
      <c r="F17" s="160"/>
      <c r="G17"/>
      <c r="H17" s="141"/>
      <c r="I17"/>
      <c r="J17" s="160" t="s">
        <v>215</v>
      </c>
      <c r="K17" s="160"/>
      <c r="L17" s="160">
        <v>5</v>
      </c>
      <c r="M17" s="160"/>
      <c r="N17" s="162"/>
      <c r="O17" s="160"/>
      <c r="P17" s="147"/>
      <c r="Q17" s="141"/>
      <c r="R17" s="147"/>
      <c r="S17" s="160"/>
      <c r="T17" s="160"/>
      <c r="U17" s="160"/>
      <c r="V17" s="457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3" ht="27.9" customHeight="1">
      <c r="B18" s="466"/>
      <c r="C18" s="452"/>
      <c r="D18" s="162"/>
      <c r="E18" s="162"/>
      <c r="F18" s="160"/>
      <c r="G18" s="168"/>
      <c r="H18" s="177"/>
      <c r="I18" s="135"/>
      <c r="J18" s="160"/>
      <c r="K18" s="162"/>
      <c r="L18" s="160"/>
      <c r="M18" s="160"/>
      <c r="N18" s="160"/>
      <c r="O18" s="160"/>
      <c r="P18" s="160"/>
      <c r="Q18" s="162"/>
      <c r="R18" s="160"/>
      <c r="S18" s="160"/>
      <c r="T18" s="162"/>
      <c r="U18" s="160"/>
      <c r="V18" s="457"/>
      <c r="W18" s="76">
        <f>Y13*2+Y14*7+Y15*1+Y16*0+Y17*0+Y18*8</f>
        <v>34.700000000000003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  <c r="AG18" s="78"/>
    </row>
    <row r="19" spans="2:33" ht="27.9" customHeight="1">
      <c r="B19" s="42" t="s">
        <v>36</v>
      </c>
      <c r="C19" s="43"/>
      <c r="D19" s="162"/>
      <c r="E19" s="162"/>
      <c r="F19" s="160"/>
      <c r="G19" s="160"/>
      <c r="H19" s="162"/>
      <c r="I19" s="160"/>
      <c r="J19" s="160"/>
      <c r="K19" s="162"/>
      <c r="L19" s="160"/>
      <c r="M19" s="160"/>
      <c r="N19" s="162"/>
      <c r="O19" s="160"/>
      <c r="P19" s="160"/>
      <c r="Q19" s="162"/>
      <c r="R19" s="160"/>
      <c r="S19" s="82"/>
      <c r="T19" s="83"/>
      <c r="U19" s="82"/>
      <c r="V19" s="457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  <c r="AG19" s="67"/>
    </row>
    <row r="20" spans="2:33" ht="27.9" customHeight="1">
      <c r="B20" s="45"/>
      <c r="C20" s="46"/>
      <c r="D20" s="162"/>
      <c r="E20" s="162"/>
      <c r="F20" s="160"/>
      <c r="G20" s="160"/>
      <c r="H20" s="162"/>
      <c r="I20" s="160"/>
      <c r="J20" s="160"/>
      <c r="K20" s="162"/>
      <c r="L20" s="160"/>
      <c r="M20" s="160"/>
      <c r="N20" s="162"/>
      <c r="O20" s="160"/>
      <c r="P20" s="160"/>
      <c r="Q20" s="162"/>
      <c r="R20" s="160"/>
      <c r="S20" s="160"/>
      <c r="T20" s="162"/>
      <c r="U20" s="160"/>
      <c r="V20" s="458"/>
      <c r="W20" s="77">
        <f>W14*4+W18*4+W16*9</f>
        <v>862.8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  <c r="AG20" s="79"/>
    </row>
    <row r="21" spans="2:33" s="32" customFormat="1" ht="27.9" customHeight="1">
      <c r="B21" s="28">
        <v>11</v>
      </c>
      <c r="C21" s="452"/>
      <c r="D21" s="161" t="str">
        <f>'114.11月菜單'!J21</f>
        <v>香菇肉燥乾麵</v>
      </c>
      <c r="E21" s="161" t="s">
        <v>115</v>
      </c>
      <c r="F21" s="161"/>
      <c r="G21" s="161" t="str">
        <f>'114.11月菜單'!J22</f>
        <v>特製醬燒雞排</v>
      </c>
      <c r="H21" s="161" t="s">
        <v>70</v>
      </c>
      <c r="I21" s="161"/>
      <c r="J21" s="161" t="str">
        <f>'114.11月菜單'!J23</f>
        <v>滷蛋X1</v>
      </c>
      <c r="K21" s="161" t="s">
        <v>77</v>
      </c>
      <c r="L21" s="161"/>
      <c r="M21" s="161" t="str">
        <f>'114.11月菜單'!J24</f>
        <v>白菜豆皮</v>
      </c>
      <c r="N21" s="161" t="s">
        <v>17</v>
      </c>
      <c r="O21" s="161"/>
      <c r="P21" s="161" t="str">
        <f>'114.11月菜單'!J25</f>
        <v>季節蔬菜</v>
      </c>
      <c r="Q21" s="161" t="s">
        <v>18</v>
      </c>
      <c r="R21" s="161"/>
      <c r="S21" s="161" t="str">
        <f>'114.11月菜單'!J26</f>
        <v>竹筍湯</v>
      </c>
      <c r="T21" s="161" t="s">
        <v>17</v>
      </c>
      <c r="U21" s="161"/>
      <c r="V21" s="456"/>
      <c r="W21" s="29" t="s">
        <v>44</v>
      </c>
      <c r="X21" s="30" t="s">
        <v>19</v>
      </c>
      <c r="Y21" s="31">
        <v>5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67"/>
    </row>
    <row r="22" spans="2:33" s="52" customFormat="1" ht="27.75" customHeight="1">
      <c r="B22" s="33" t="s">
        <v>8</v>
      </c>
      <c r="C22" s="452"/>
      <c r="D22" s="160" t="s">
        <v>67</v>
      </c>
      <c r="E22" s="227"/>
      <c r="F22" s="170">
        <v>10</v>
      </c>
      <c r="G22" s="470" t="s">
        <v>147</v>
      </c>
      <c r="H22" s="471"/>
      <c r="I22" s="160">
        <v>70</v>
      </c>
      <c r="J22" s="160" t="s">
        <v>148</v>
      </c>
      <c r="K22" s="160"/>
      <c r="L22" s="160">
        <v>55</v>
      </c>
      <c r="M22" s="160" t="s">
        <v>215</v>
      </c>
      <c r="N22" s="160"/>
      <c r="O22" s="160">
        <v>10</v>
      </c>
      <c r="P22" s="160" t="s">
        <v>73</v>
      </c>
      <c r="Q22" s="160"/>
      <c r="R22" s="160">
        <v>120</v>
      </c>
      <c r="S22" s="160" t="s">
        <v>144</v>
      </c>
      <c r="T22" s="160"/>
      <c r="U22" s="160">
        <v>25</v>
      </c>
      <c r="V22" s="457"/>
      <c r="W22" s="78">
        <f>Y21*15+Y22*0+Y23*5+Y24*0+Y25*15+Y26*12+15</f>
        <v>102.5</v>
      </c>
      <c r="X22" s="34" t="s">
        <v>25</v>
      </c>
      <c r="Y22" s="35">
        <v>3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78"/>
    </row>
    <row r="23" spans="2:33" s="52" customFormat="1" ht="27.9" customHeight="1">
      <c r="B23" s="33">
        <v>12</v>
      </c>
      <c r="C23" s="452"/>
      <c r="D23" s="160" t="s">
        <v>91</v>
      </c>
      <c r="E23" s="160"/>
      <c r="F23" s="160">
        <v>10</v>
      </c>
      <c r="G23" s="160"/>
      <c r="H23" s="160"/>
      <c r="I23" s="160"/>
      <c r="J23" s="160"/>
      <c r="K23" s="160"/>
      <c r="L23" s="160"/>
      <c r="M23" s="160" t="s">
        <v>127</v>
      </c>
      <c r="N23" s="160"/>
      <c r="O23" s="160">
        <v>50</v>
      </c>
      <c r="P23" s="160"/>
      <c r="Q23" s="160"/>
      <c r="R23" s="160"/>
      <c r="S23" s="472"/>
      <c r="T23" s="473"/>
      <c r="U23" s="160"/>
      <c r="V23" s="457"/>
      <c r="W23" s="36" t="s">
        <v>46</v>
      </c>
      <c r="X23" s="37" t="s">
        <v>27</v>
      </c>
      <c r="Y23" s="35">
        <v>2.5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  <c r="AG23" s="67"/>
    </row>
    <row r="24" spans="2:33" s="52" customFormat="1" ht="27.9" customHeight="1">
      <c r="B24" s="33" t="s">
        <v>10</v>
      </c>
      <c r="C24" s="452"/>
      <c r="D24" s="160" t="s">
        <v>116</v>
      </c>
      <c r="E24" s="160"/>
      <c r="F24" s="160">
        <v>150</v>
      </c>
      <c r="G24" s="160"/>
      <c r="H24" s="162"/>
      <c r="I24" s="160"/>
      <c r="J24" s="160"/>
      <c r="K24" s="160"/>
      <c r="L24" s="160"/>
      <c r="M24" s="176" t="s">
        <v>266</v>
      </c>
      <c r="N24" s="169"/>
      <c r="O24" s="160">
        <v>5</v>
      </c>
      <c r="P24" s="160"/>
      <c r="Q24" s="162"/>
      <c r="R24" s="160"/>
      <c r="S24" s="160"/>
      <c r="T24" s="160"/>
      <c r="U24" s="160"/>
      <c r="V24" s="457"/>
      <c r="W24" s="76">
        <f>Y21*0+Y22*5+Y23*0+Y24*5+Y25*0+Y26*4</f>
        <v>30</v>
      </c>
      <c r="X24" s="37" t="s">
        <v>30</v>
      </c>
      <c r="Y24" s="35">
        <v>3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8"/>
    </row>
    <row r="25" spans="2:33" s="52" customFormat="1" ht="27.9" customHeight="1">
      <c r="B25" s="466" t="s">
        <v>39</v>
      </c>
      <c r="C25" s="452"/>
      <c r="D25" s="160" t="s">
        <v>121</v>
      </c>
      <c r="E25" s="160"/>
      <c r="F25" s="160">
        <v>35</v>
      </c>
      <c r="G25" s="160"/>
      <c r="H25" s="162"/>
      <c r="I25" s="160"/>
      <c r="J25" s="160"/>
      <c r="K25" s="160"/>
      <c r="L25" s="160"/>
      <c r="M25" s="160" t="s">
        <v>112</v>
      </c>
      <c r="N25" s="162"/>
      <c r="O25" s="160">
        <v>1</v>
      </c>
      <c r="P25" s="160"/>
      <c r="Q25" s="162"/>
      <c r="R25" s="160"/>
      <c r="S25" s="160"/>
      <c r="T25" s="162"/>
      <c r="U25" s="160"/>
      <c r="V25" s="457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3" s="52" customFormat="1" ht="27.9" customHeight="1">
      <c r="B26" s="466"/>
      <c r="C26" s="452"/>
      <c r="D26" s="167" t="s">
        <v>110</v>
      </c>
      <c r="E26" s="162"/>
      <c r="F26" s="160">
        <v>0.5</v>
      </c>
      <c r="G26" s="163"/>
      <c r="H26" s="162"/>
      <c r="I26" s="160"/>
      <c r="J26" s="160"/>
      <c r="K26" s="162"/>
      <c r="L26" s="160"/>
      <c r="M26" s="160"/>
      <c r="N26" s="162"/>
      <c r="O26" s="160"/>
      <c r="P26" s="160"/>
      <c r="Q26" s="162"/>
      <c r="R26" s="160"/>
      <c r="S26" s="160"/>
      <c r="T26" s="162"/>
      <c r="U26" s="160"/>
      <c r="V26" s="457"/>
      <c r="W26" s="76">
        <f>Y21*2+Y22*7+Y23*1+Y24*0+Y25*0+Y26*8</f>
        <v>33.5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8"/>
    </row>
    <row r="27" spans="2:33" s="52" customFormat="1" ht="27.9" customHeight="1">
      <c r="B27" s="57" t="s">
        <v>36</v>
      </c>
      <c r="C27" s="58"/>
      <c r="D27" s="160" t="s">
        <v>112</v>
      </c>
      <c r="E27" s="160"/>
      <c r="F27" s="160">
        <v>3</v>
      </c>
      <c r="G27" s="160"/>
      <c r="H27" s="162"/>
      <c r="I27" s="160"/>
      <c r="J27" s="160"/>
      <c r="K27" s="162"/>
      <c r="L27" s="160"/>
      <c r="M27" s="160"/>
      <c r="N27" s="162"/>
      <c r="O27" s="160"/>
      <c r="P27" s="160"/>
      <c r="Q27" s="162"/>
      <c r="R27" s="160"/>
      <c r="S27" s="160"/>
      <c r="T27" s="162"/>
      <c r="U27" s="160"/>
      <c r="V27" s="457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  <c r="AG27" s="67"/>
    </row>
    <row r="28" spans="2:33" s="52" customFormat="1" ht="27.9" customHeight="1" thickBot="1">
      <c r="B28" s="59"/>
      <c r="C28" s="60"/>
      <c r="D28" s="228" t="s">
        <v>92</v>
      </c>
      <c r="E28" s="194"/>
      <c r="F28" s="229">
        <v>1</v>
      </c>
      <c r="G28" s="160"/>
      <c r="H28" s="162"/>
      <c r="I28" s="160"/>
      <c r="J28" s="160"/>
      <c r="K28" s="162"/>
      <c r="L28" s="160"/>
      <c r="M28" s="160"/>
      <c r="N28" s="162"/>
      <c r="O28" s="160"/>
      <c r="P28" s="160"/>
      <c r="Q28" s="162"/>
      <c r="R28" s="160"/>
      <c r="S28" s="160"/>
      <c r="T28" s="162"/>
      <c r="U28" s="160"/>
      <c r="V28" s="458"/>
      <c r="W28" s="77">
        <f>W22*4+W26*4+W24*9</f>
        <v>814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  <c r="AG28" s="79"/>
    </row>
    <row r="29" spans="2:33" s="32" customFormat="1" ht="27.9" customHeight="1">
      <c r="B29" s="28">
        <v>11</v>
      </c>
      <c r="C29" s="452"/>
      <c r="D29" s="187" t="str">
        <f>'114.11月菜單'!N21</f>
        <v>香Q米飯</v>
      </c>
      <c r="E29" s="187" t="s">
        <v>15</v>
      </c>
      <c r="F29" s="187"/>
      <c r="G29" s="161" t="str">
        <f>'114.11月菜單'!N22</f>
        <v>卡啦翅小腿X1(炸)</v>
      </c>
      <c r="H29" s="161" t="s">
        <v>75</v>
      </c>
      <c r="I29" s="161"/>
      <c r="J29" s="161" t="str">
        <f>'114.11月菜單'!N23</f>
        <v>古早味肉燥(醃)</v>
      </c>
      <c r="K29" s="161" t="s">
        <v>17</v>
      </c>
      <c r="L29" s="161"/>
      <c r="M29" s="161" t="str">
        <f>'114.11月菜單'!N24</f>
        <v>白花菜針菇</v>
      </c>
      <c r="N29" s="161" t="s">
        <v>68</v>
      </c>
      <c r="O29" s="161"/>
      <c r="P29" s="161" t="str">
        <f>'114.11月菜單'!N25</f>
        <v>季節蔬菜</v>
      </c>
      <c r="Q29" s="161" t="s">
        <v>53</v>
      </c>
      <c r="R29" s="161"/>
      <c r="S29" s="161" t="str">
        <f>'114.11月菜單'!N26</f>
        <v>紫菜蛋花湯/水果</v>
      </c>
      <c r="T29" s="161" t="s">
        <v>50</v>
      </c>
      <c r="U29" s="161"/>
      <c r="V29" s="453" t="s">
        <v>35</v>
      </c>
      <c r="W29" s="29" t="s">
        <v>103</v>
      </c>
      <c r="X29" s="30" t="s">
        <v>56</v>
      </c>
      <c r="Y29" s="31">
        <v>6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</row>
    <row r="30" spans="2:33" ht="27.9" customHeight="1">
      <c r="B30" s="33" t="s">
        <v>8</v>
      </c>
      <c r="C30" s="452"/>
      <c r="D30" s="160" t="s">
        <v>24</v>
      </c>
      <c r="E30" s="160"/>
      <c r="F30" s="160">
        <v>120</v>
      </c>
      <c r="G30" s="208" t="s">
        <v>258</v>
      </c>
      <c r="H30" s="201"/>
      <c r="I30" s="160">
        <v>30</v>
      </c>
      <c r="J30" s="202" t="s">
        <v>91</v>
      </c>
      <c r="K30" s="203"/>
      <c r="L30" s="204">
        <v>35</v>
      </c>
      <c r="M30" s="160" t="s">
        <v>216</v>
      </c>
      <c r="N30" s="160"/>
      <c r="O30" s="160">
        <v>70</v>
      </c>
      <c r="P30" s="160" t="s">
        <v>73</v>
      </c>
      <c r="Q30" s="160"/>
      <c r="R30" s="160">
        <v>120</v>
      </c>
      <c r="S30" s="160" t="s">
        <v>90</v>
      </c>
      <c r="T30" s="160"/>
      <c r="U30" s="160">
        <v>1</v>
      </c>
      <c r="V30" s="454"/>
      <c r="W30" s="78">
        <f>Y29*15+Y30*0+Y31*5+Y32*0+Y33*15+Y34*12</f>
        <v>115.5</v>
      </c>
      <c r="X30" s="34" t="s">
        <v>25</v>
      </c>
      <c r="Y30" s="35">
        <v>2.5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</row>
    <row r="31" spans="2:33" ht="27.9" customHeight="1">
      <c r="B31" s="33">
        <v>13</v>
      </c>
      <c r="C31" s="452"/>
      <c r="D31" s="160"/>
      <c r="E31" s="160"/>
      <c r="F31" s="160"/>
      <c r="G31" s="160"/>
      <c r="H31" s="160"/>
      <c r="I31" s="160"/>
      <c r="J31" s="202" t="s">
        <v>130</v>
      </c>
      <c r="K31" s="203" t="s">
        <v>84</v>
      </c>
      <c r="L31" s="204">
        <v>20</v>
      </c>
      <c r="M31" s="160" t="s">
        <v>119</v>
      </c>
      <c r="N31" s="160"/>
      <c r="O31" s="160">
        <v>5</v>
      </c>
      <c r="P31" s="160"/>
      <c r="Q31" s="160"/>
      <c r="R31" s="160"/>
      <c r="S31" s="160" t="s">
        <v>69</v>
      </c>
      <c r="T31" s="160"/>
      <c r="U31" s="160">
        <v>10</v>
      </c>
      <c r="V31" s="454"/>
      <c r="W31" s="36" t="s">
        <v>132</v>
      </c>
      <c r="X31" s="37" t="s">
        <v>133</v>
      </c>
      <c r="Y31" s="35">
        <v>2.1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</row>
    <row r="32" spans="2:33" ht="27.9" customHeight="1">
      <c r="B32" s="33" t="s">
        <v>10</v>
      </c>
      <c r="C32" s="452"/>
      <c r="D32" s="162"/>
      <c r="E32" s="162"/>
      <c r="F32" s="160"/>
      <c r="G32" s="160"/>
      <c r="H32" s="162"/>
      <c r="I32" s="160"/>
      <c r="J32" s="205" t="s">
        <v>99</v>
      </c>
      <c r="K32" s="206"/>
      <c r="L32" s="207">
        <v>1</v>
      </c>
      <c r="M32" s="160" t="s">
        <v>112</v>
      </c>
      <c r="N32" s="162"/>
      <c r="O32" s="160">
        <v>1</v>
      </c>
      <c r="P32" s="160"/>
      <c r="Q32" s="162"/>
      <c r="R32" s="160"/>
      <c r="S32" s="160" t="s">
        <v>100</v>
      </c>
      <c r="T32" s="160"/>
      <c r="U32" s="160">
        <v>1</v>
      </c>
      <c r="V32" s="454"/>
      <c r="W32" s="76">
        <f>Y29*0+Y30*5+Y31*0+Y32*5+Y33*0+Y34*4</f>
        <v>27.5</v>
      </c>
      <c r="X32" s="37" t="s">
        <v>134</v>
      </c>
      <c r="Y32" s="35">
        <v>3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</row>
    <row r="33" spans="2:33" ht="27.9" customHeight="1">
      <c r="B33" s="466" t="s">
        <v>40</v>
      </c>
      <c r="C33" s="452"/>
      <c r="D33" s="162"/>
      <c r="E33" s="162"/>
      <c r="F33" s="160"/>
      <c r="G33" s="160"/>
      <c r="H33" s="162"/>
      <c r="I33" s="160"/>
      <c r="J33" s="160"/>
      <c r="K33" s="167"/>
      <c r="L33" s="160"/>
      <c r="M33" s="173"/>
      <c r="N33" s="162"/>
      <c r="O33" s="160"/>
      <c r="P33" s="160"/>
      <c r="Q33" s="162"/>
      <c r="R33" s="160"/>
      <c r="S33" s="160"/>
      <c r="T33" s="160"/>
      <c r="U33" s="160"/>
      <c r="V33" s="454"/>
      <c r="W33" s="36" t="s">
        <v>135</v>
      </c>
      <c r="X33" s="37" t="s">
        <v>136</v>
      </c>
      <c r="Y33" s="35">
        <v>1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</row>
    <row r="34" spans="2:33" ht="27.9" customHeight="1">
      <c r="B34" s="466"/>
      <c r="C34" s="452"/>
      <c r="D34" s="162"/>
      <c r="E34" s="162"/>
      <c r="F34" s="160"/>
      <c r="G34" s="160"/>
      <c r="H34" s="162"/>
      <c r="I34" s="160"/>
      <c r="J34" s="160"/>
      <c r="K34" s="162"/>
      <c r="L34" s="160"/>
      <c r="M34" s="160"/>
      <c r="N34" s="162"/>
      <c r="O34" s="160"/>
      <c r="P34" s="160"/>
      <c r="Q34" s="162"/>
      <c r="R34" s="160"/>
      <c r="S34" s="132"/>
      <c r="T34" s="132"/>
      <c r="U34" s="132"/>
      <c r="V34" s="454"/>
      <c r="W34" s="76">
        <f>Y29*2+Y30*7+Y31*1+Y32*0+Y33*0+Y34*8</f>
        <v>31.6</v>
      </c>
      <c r="X34" s="70" t="s">
        <v>137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</row>
    <row r="35" spans="2:33" ht="27.9" customHeight="1">
      <c r="B35" s="42" t="s">
        <v>36</v>
      </c>
      <c r="C35" s="43"/>
      <c r="D35" s="162"/>
      <c r="E35" s="162"/>
      <c r="F35" s="160"/>
      <c r="G35" s="160"/>
      <c r="H35" s="162"/>
      <c r="I35" s="160"/>
      <c r="J35" s="160"/>
      <c r="K35" s="162"/>
      <c r="L35" s="160"/>
      <c r="M35" s="160"/>
      <c r="N35" s="162"/>
      <c r="O35" s="160"/>
      <c r="P35" s="160"/>
      <c r="Q35" s="162"/>
      <c r="R35" s="160"/>
      <c r="S35" s="160"/>
      <c r="T35" s="162"/>
      <c r="U35" s="160"/>
      <c r="V35" s="454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67"/>
    </row>
    <row r="36" spans="2:33" ht="27.9" customHeight="1">
      <c r="B36" s="45"/>
      <c r="C36" s="46"/>
      <c r="D36" s="162"/>
      <c r="E36" s="162"/>
      <c r="F36" s="160"/>
      <c r="G36" s="160"/>
      <c r="H36" s="162"/>
      <c r="I36" s="160"/>
      <c r="J36" s="160"/>
      <c r="K36" s="162"/>
      <c r="L36" s="160"/>
      <c r="M36" s="160"/>
      <c r="N36" s="162"/>
      <c r="O36" s="160"/>
      <c r="P36" s="160"/>
      <c r="Q36" s="162"/>
      <c r="R36" s="160"/>
      <c r="S36" s="160"/>
      <c r="T36" s="162"/>
      <c r="U36" s="160"/>
      <c r="V36" s="455"/>
      <c r="W36" s="77">
        <f>W30*4+W34*4+W32*9</f>
        <v>835.9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  <c r="AG36" s="79"/>
    </row>
    <row r="37" spans="2:33" s="32" customFormat="1" ht="27.9" customHeight="1">
      <c r="B37" s="28">
        <v>11</v>
      </c>
      <c r="C37" s="452"/>
      <c r="D37" s="161" t="str">
        <f>'114.11月菜單'!R21</f>
        <v>香Q米飯</v>
      </c>
      <c r="E37" s="161" t="s">
        <v>15</v>
      </c>
      <c r="F37" s="161"/>
      <c r="G37" s="161" t="str">
        <f>'114.11月菜單'!R22</f>
        <v>美味肉排</v>
      </c>
      <c r="H37" s="161" t="s">
        <v>77</v>
      </c>
      <c r="I37" s="161"/>
      <c r="J37" s="161" t="str">
        <f>'114.11月菜單'!R23</f>
        <v>卜蜂雞排(加)(炸)</v>
      </c>
      <c r="K37" s="161" t="s">
        <v>75</v>
      </c>
      <c r="L37" s="161"/>
      <c r="M37" s="161" t="str">
        <f>'114.11月菜單'!R24</f>
        <v>紅蘿蔔炒蛋</v>
      </c>
      <c r="N37" s="161" t="s">
        <v>212</v>
      </c>
      <c r="O37" s="161"/>
      <c r="P37" s="161" t="str">
        <f>'114.11月菜單'!R25</f>
        <v>季節蔬菜</v>
      </c>
      <c r="Q37" s="161" t="s">
        <v>62</v>
      </c>
      <c r="R37" s="161"/>
      <c r="S37" s="161" t="str">
        <f>'114.11月菜單'!R26</f>
        <v>高麗菜豆皮(60元味噌豆腐湯)</v>
      </c>
      <c r="T37" s="161" t="s">
        <v>17</v>
      </c>
      <c r="U37" s="161"/>
      <c r="V37" s="456"/>
      <c r="W37" s="126" t="s">
        <v>44</v>
      </c>
      <c r="X37" s="30" t="s">
        <v>19</v>
      </c>
      <c r="Y37" s="31">
        <v>6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>
      <c r="B38" s="33" t="s">
        <v>8</v>
      </c>
      <c r="C38" s="452"/>
      <c r="D38" s="160" t="s">
        <v>71</v>
      </c>
      <c r="E38" s="160"/>
      <c r="F38" s="160">
        <v>120</v>
      </c>
      <c r="G38" s="173" t="s">
        <v>281</v>
      </c>
      <c r="H38" s="160"/>
      <c r="I38" s="160">
        <v>50</v>
      </c>
      <c r="J38" s="160" t="s">
        <v>282</v>
      </c>
      <c r="K38" s="160"/>
      <c r="L38" s="160">
        <v>50</v>
      </c>
      <c r="M38" s="160" t="s">
        <v>69</v>
      </c>
      <c r="N38" s="160"/>
      <c r="O38" s="160">
        <v>30</v>
      </c>
      <c r="P38" s="160" t="s">
        <v>73</v>
      </c>
      <c r="Q38" s="160"/>
      <c r="R38" s="160">
        <v>120</v>
      </c>
      <c r="S38" s="160" t="s">
        <v>107</v>
      </c>
      <c r="T38" s="160"/>
      <c r="U38" s="160">
        <v>70</v>
      </c>
      <c r="V38" s="457"/>
      <c r="W38" s="127">
        <f>Y37*15+Y38*0+Y39*5+Y40*0+Y41*15+Y42*12+15</f>
        <v>116.5</v>
      </c>
      <c r="X38" s="34" t="s">
        <v>25</v>
      </c>
      <c r="Y38" s="35">
        <v>2.7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8"/>
    </row>
    <row r="39" spans="2:33" ht="27.9" customHeight="1">
      <c r="B39" s="33">
        <v>14</v>
      </c>
      <c r="C39" s="452"/>
      <c r="D39" s="160"/>
      <c r="E39" s="160"/>
      <c r="F39" s="160"/>
      <c r="G39" s="160"/>
      <c r="H39" s="160"/>
      <c r="I39" s="160"/>
      <c r="J39" s="173"/>
      <c r="K39" s="180"/>
      <c r="L39" s="160"/>
      <c r="M39" s="168" t="s">
        <v>112</v>
      </c>
      <c r="N39" s="179"/>
      <c r="O39" s="160">
        <v>40</v>
      </c>
      <c r="P39" s="160"/>
      <c r="Q39" s="160"/>
      <c r="R39" s="160"/>
      <c r="S39" s="160" t="s">
        <v>266</v>
      </c>
      <c r="T39" s="167"/>
      <c r="U39" s="160">
        <v>5</v>
      </c>
      <c r="V39" s="457"/>
      <c r="W39" s="128" t="s">
        <v>46</v>
      </c>
      <c r="X39" s="37" t="s">
        <v>27</v>
      </c>
      <c r="Y39" s="35">
        <v>2.2999999999999998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>
      <c r="B40" s="33" t="s">
        <v>10</v>
      </c>
      <c r="C40" s="452"/>
      <c r="D40" s="160"/>
      <c r="E40" s="160"/>
      <c r="F40" s="160"/>
      <c r="G40" s="160"/>
      <c r="H40" s="160"/>
      <c r="I40" s="160"/>
      <c r="J40" s="160"/>
      <c r="K40" s="166"/>
      <c r="L40" s="160"/>
      <c r="M40" s="173"/>
      <c r="N40" s="180"/>
      <c r="O40" s="160"/>
      <c r="P40" s="160"/>
      <c r="Q40" s="160"/>
      <c r="R40" s="160"/>
      <c r="S40" s="160" t="s">
        <v>112</v>
      </c>
      <c r="T40" s="160"/>
      <c r="U40" s="160">
        <v>1</v>
      </c>
      <c r="V40" s="457"/>
      <c r="W40" s="127">
        <f>Y37*0+Y38*5+Y39*0+Y40*5+Y41*0+Y42*4</f>
        <v>28.5</v>
      </c>
      <c r="X40" s="37" t="s">
        <v>30</v>
      </c>
      <c r="Y40" s="35">
        <v>3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  <c r="AG40" s="78"/>
    </row>
    <row r="41" spans="2:33" ht="27.9" customHeight="1">
      <c r="B41" s="466" t="s">
        <v>32</v>
      </c>
      <c r="C41" s="452"/>
      <c r="D41" s="160"/>
      <c r="E41" s="160"/>
      <c r="F41" s="160"/>
      <c r="G41" s="160"/>
      <c r="H41" s="160"/>
      <c r="I41" s="160"/>
      <c r="J41" s="160"/>
      <c r="K41" s="162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457"/>
      <c r="W41" s="128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>
      <c r="B42" s="466"/>
      <c r="C42" s="452"/>
      <c r="D42" s="160"/>
      <c r="E42" s="162"/>
      <c r="F42" s="160"/>
      <c r="G42" s="160"/>
      <c r="H42" s="162"/>
      <c r="I42" s="160"/>
      <c r="J42" s="160"/>
      <c r="K42" s="162"/>
      <c r="L42" s="160"/>
      <c r="M42"/>
      <c r="N42" s="146"/>
      <c r="O42" s="148"/>
      <c r="P42" s="160"/>
      <c r="Q42" s="162"/>
      <c r="R42" s="160"/>
      <c r="S42" s="160"/>
      <c r="T42" s="162"/>
      <c r="U42" s="160"/>
      <c r="V42" s="457"/>
      <c r="W42" s="127">
        <f>Y37*2+Y38*7+Y39*1+Y40*0+Y41*0+Y42*8</f>
        <v>33.200000000000003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8"/>
    </row>
    <row r="43" spans="2:33" ht="27.9" customHeight="1">
      <c r="B43" s="42" t="s">
        <v>36</v>
      </c>
      <c r="C43" s="43"/>
      <c r="D43" s="160"/>
      <c r="E43" s="162"/>
      <c r="F43" s="160"/>
      <c r="G43" s="160"/>
      <c r="H43" s="162"/>
      <c r="I43" s="160"/>
      <c r="J43" s="160"/>
      <c r="K43" s="162"/>
      <c r="L43" s="160"/>
      <c r="M43" s="168"/>
      <c r="N43" s="171"/>
      <c r="O43" s="160"/>
      <c r="P43" s="160"/>
      <c r="Q43" s="162"/>
      <c r="R43" s="160"/>
      <c r="S43" s="82"/>
      <c r="T43" s="83"/>
      <c r="U43" s="82"/>
      <c r="V43" s="457"/>
      <c r="W43" s="128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67"/>
    </row>
    <row r="44" spans="2:33" ht="27.9" customHeight="1" thickBot="1">
      <c r="B44" s="63"/>
      <c r="C44" s="46"/>
      <c r="D44" s="164"/>
      <c r="E44" s="164"/>
      <c r="F44" s="165"/>
      <c r="G44" s="165"/>
      <c r="H44" s="164"/>
      <c r="I44" s="165"/>
      <c r="J44" s="165"/>
      <c r="K44" s="164"/>
      <c r="L44" s="165"/>
      <c r="M44" s="165"/>
      <c r="N44" s="164"/>
      <c r="O44" s="165"/>
      <c r="P44" s="165"/>
      <c r="Q44" s="164"/>
      <c r="R44" s="165"/>
      <c r="S44" s="165"/>
      <c r="T44" s="164"/>
      <c r="U44" s="165"/>
      <c r="V44" s="458"/>
      <c r="W44" s="129">
        <f>W38*4+W42*4+W40*9</f>
        <v>855.3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  <c r="AG44" s="79"/>
    </row>
    <row r="45" spans="2:33" s="56" customFormat="1" ht="21.75" customHeight="1">
      <c r="B45" s="14"/>
      <c r="C45" s="13"/>
      <c r="D45" s="13"/>
      <c r="E45" s="64"/>
      <c r="F45" s="13"/>
      <c r="G45" s="13"/>
      <c r="H45" s="64"/>
      <c r="I45" s="13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65"/>
      <c r="AB45" s="51"/>
    </row>
    <row r="46" spans="2:33" ht="28.2">
      <c r="B46" s="51"/>
      <c r="C46" s="56"/>
      <c r="D46" s="450"/>
      <c r="E46" s="450"/>
      <c r="F46" s="451"/>
      <c r="G46" s="451"/>
      <c r="H46" s="66"/>
      <c r="K46" s="66"/>
      <c r="M46" s="91"/>
      <c r="N46" s="91"/>
      <c r="O46" s="91"/>
      <c r="Q46" s="66"/>
      <c r="T46" s="66"/>
    </row>
    <row r="47" spans="2:33" ht="28.2"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</row>
    <row r="48" spans="2:33" ht="28.2"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</row>
    <row r="49" spans="7:21" ht="28.2">
      <c r="G49" s="91"/>
      <c r="H49" s="93"/>
      <c r="I49" s="91"/>
      <c r="J49" s="91"/>
      <c r="K49" s="93"/>
      <c r="L49" s="91"/>
      <c r="M49" s="91"/>
      <c r="N49" s="91"/>
      <c r="O49" s="91"/>
      <c r="P49" s="91"/>
      <c r="Q49" s="93"/>
      <c r="R49" s="91"/>
      <c r="S49" s="91"/>
      <c r="T49" s="93"/>
      <c r="U49" s="91"/>
    </row>
  </sheetData>
  <mergeCells count="23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G22:H22"/>
    <mergeCell ref="S23:T23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S7:T7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6"/>
  <sheetViews>
    <sheetView topLeftCell="A19" zoomScale="75" zoomScaleNormal="75" workbookViewId="0">
      <selection activeCell="Y23" sqref="Y23"/>
    </sheetView>
  </sheetViews>
  <sheetFormatPr defaultColWidth="9" defaultRowHeight="21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2" s="2" customFormat="1" ht="39">
      <c r="B1" s="463" t="s">
        <v>233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1"/>
      <c r="AB1" s="3"/>
    </row>
    <row r="2" spans="2:32" s="2" customFormat="1" ht="13.5" customHeight="1">
      <c r="B2" s="464"/>
      <c r="C2" s="465"/>
      <c r="D2" s="465"/>
      <c r="E2" s="465"/>
      <c r="F2" s="465"/>
      <c r="G2" s="46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2" ht="32.25" customHeight="1" thickBot="1">
      <c r="B3" s="71" t="s">
        <v>43</v>
      </c>
      <c r="C3" s="7"/>
      <c r="D3" s="8"/>
      <c r="E3" s="8"/>
      <c r="F3" s="467" t="s">
        <v>105</v>
      </c>
      <c r="G3" s="467"/>
      <c r="H3" s="467"/>
      <c r="I3" s="467"/>
      <c r="J3" s="467"/>
      <c r="K3" s="467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2" s="27" customFormat="1" ht="100.2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2" s="32" customFormat="1" ht="65.099999999999994" customHeight="1">
      <c r="B5" s="28">
        <v>11</v>
      </c>
      <c r="C5" s="452"/>
      <c r="D5" s="161" t="str">
        <f>'114.11月菜單'!B30</f>
        <v>香Q米飯</v>
      </c>
      <c r="E5" s="161" t="s">
        <v>64</v>
      </c>
      <c r="F5" s="159" t="s">
        <v>16</v>
      </c>
      <c r="G5" s="161" t="str">
        <f>'114.11月菜單'!B31</f>
        <v>獨家鹹豬肉</v>
      </c>
      <c r="H5" s="161" t="s">
        <v>212</v>
      </c>
      <c r="I5" s="159" t="s">
        <v>16</v>
      </c>
      <c r="J5" s="161" t="str">
        <f>'114.11月菜單'!B32</f>
        <v>麥香雞堡肉(加)(炸)</v>
      </c>
      <c r="K5" s="161" t="s">
        <v>75</v>
      </c>
      <c r="L5" s="159" t="s">
        <v>16</v>
      </c>
      <c r="M5" s="161" t="str">
        <f>'114.11月菜單'!B33</f>
        <v>山東白菜滷</v>
      </c>
      <c r="N5" s="161" t="s">
        <v>114</v>
      </c>
      <c r="O5" s="159" t="s">
        <v>16</v>
      </c>
      <c r="P5" s="161" t="str">
        <f>'114.11月菜單'!B34</f>
        <v>季節蔬菜</v>
      </c>
      <c r="Q5" s="161" t="s">
        <v>66</v>
      </c>
      <c r="R5" s="159" t="s">
        <v>16</v>
      </c>
      <c r="S5" s="161" t="str">
        <f>'114.11月菜單'!B35</f>
        <v>筍片湯</v>
      </c>
      <c r="T5" s="161" t="s">
        <v>65</v>
      </c>
      <c r="U5" s="159" t="s">
        <v>16</v>
      </c>
      <c r="V5" s="456"/>
      <c r="W5" s="29" t="s">
        <v>44</v>
      </c>
      <c r="X5" s="30" t="s">
        <v>19</v>
      </c>
      <c r="Y5" s="31">
        <v>6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</row>
    <row r="6" spans="2:32" ht="27.9" customHeight="1">
      <c r="B6" s="33" t="s">
        <v>8</v>
      </c>
      <c r="C6" s="452"/>
      <c r="D6" s="160" t="s">
        <v>72</v>
      </c>
      <c r="E6" s="160"/>
      <c r="F6" s="160">
        <v>120</v>
      </c>
      <c r="G6" s="468" t="s">
        <v>111</v>
      </c>
      <c r="H6" s="469"/>
      <c r="I6" s="160">
        <v>60</v>
      </c>
      <c r="J6" s="168" t="s">
        <v>220</v>
      </c>
      <c r="K6" s="151" t="s">
        <v>118</v>
      </c>
      <c r="L6" s="153">
        <v>30</v>
      </c>
      <c r="M6" s="160" t="s">
        <v>127</v>
      </c>
      <c r="N6" s="160"/>
      <c r="O6" s="160">
        <v>50</v>
      </c>
      <c r="P6" s="160" t="s">
        <v>73</v>
      </c>
      <c r="Q6" s="160"/>
      <c r="R6" s="160">
        <v>120</v>
      </c>
      <c r="S6" s="82" t="s">
        <v>144</v>
      </c>
      <c r="T6" s="82"/>
      <c r="U6" s="82">
        <v>30</v>
      </c>
      <c r="V6" s="457"/>
      <c r="W6" s="78">
        <f>Y5*15+Y6*0+Y7*5+Y8*0+Y9*15+Y10*12+15</f>
        <v>117</v>
      </c>
      <c r="X6" s="34" t="s">
        <v>25</v>
      </c>
      <c r="Y6" s="35">
        <v>2.8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</row>
    <row r="7" spans="2:32" ht="27.9" customHeight="1">
      <c r="B7" s="33">
        <v>17</v>
      </c>
      <c r="C7" s="452"/>
      <c r="D7" s="160"/>
      <c r="E7" s="160"/>
      <c r="F7" s="160"/>
      <c r="G7" s="160" t="s">
        <v>67</v>
      </c>
      <c r="H7" s="160"/>
      <c r="I7" s="160">
        <v>30</v>
      </c>
      <c r="J7" s="52"/>
      <c r="K7" s="152"/>
      <c r="L7" s="157"/>
      <c r="M7" s="138" t="s">
        <v>215</v>
      </c>
      <c r="N7" s="135"/>
      <c r="O7" s="160">
        <v>10</v>
      </c>
      <c r="P7" s="160"/>
      <c r="Q7" s="160"/>
      <c r="R7" s="160"/>
      <c r="S7" s="82"/>
      <c r="T7" s="82"/>
      <c r="U7" s="82"/>
      <c r="V7" s="457"/>
      <c r="W7" s="36" t="s">
        <v>46</v>
      </c>
      <c r="X7" s="37" t="s">
        <v>27</v>
      </c>
      <c r="Y7" s="35">
        <v>2.4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</row>
    <row r="8" spans="2:32" ht="27.9" customHeight="1">
      <c r="B8" s="33" t="s">
        <v>10</v>
      </c>
      <c r="C8" s="452"/>
      <c r="D8" s="160"/>
      <c r="E8" s="160"/>
      <c r="F8" s="160"/>
      <c r="G8" s="160"/>
      <c r="H8" s="160"/>
      <c r="I8" s="160"/>
      <c r="J8" s="52"/>
      <c r="K8" s="152"/>
      <c r="L8" s="157"/>
      <c r="M8" s="160" t="s">
        <v>226</v>
      </c>
      <c r="N8" s="166"/>
      <c r="O8" s="160">
        <v>3</v>
      </c>
      <c r="P8" s="160"/>
      <c r="Q8" s="162"/>
      <c r="R8" s="160"/>
      <c r="S8" s="160"/>
      <c r="T8" s="160"/>
      <c r="U8" s="82"/>
      <c r="V8" s="457"/>
      <c r="W8" s="76">
        <f>Y5*0+Y6*5+Y7*0+Y8*5+Y9*0+Y10*4</f>
        <v>29</v>
      </c>
      <c r="X8" s="37" t="s">
        <v>30</v>
      </c>
      <c r="Y8" s="35">
        <v>3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</row>
    <row r="9" spans="2:32" ht="27.9" customHeight="1">
      <c r="B9" s="466" t="s">
        <v>37</v>
      </c>
      <c r="C9" s="452"/>
      <c r="D9" s="160"/>
      <c r="E9" s="160"/>
      <c r="F9" s="160"/>
      <c r="G9" s="160"/>
      <c r="H9" s="160"/>
      <c r="I9" s="160"/>
      <c r="J9" s="52"/>
      <c r="K9" s="152"/>
      <c r="L9" s="156"/>
      <c r="M9" s="160" t="s">
        <v>112</v>
      </c>
      <c r="N9" s="167"/>
      <c r="O9" s="160">
        <v>1</v>
      </c>
      <c r="P9" s="160"/>
      <c r="Q9" s="162"/>
      <c r="R9" s="160"/>
      <c r="S9" s="160"/>
      <c r="T9" s="160"/>
      <c r="U9" s="160"/>
      <c r="V9" s="457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</row>
    <row r="10" spans="2:32" ht="27.9" customHeight="1">
      <c r="B10" s="466"/>
      <c r="C10" s="452"/>
      <c r="D10" s="160"/>
      <c r="E10" s="160"/>
      <c r="F10" s="160"/>
      <c r="G10" s="160"/>
      <c r="H10" s="162"/>
      <c r="I10" s="160"/>
      <c r="J10" s="52"/>
      <c r="K10" s="152"/>
      <c r="L10" s="157"/>
      <c r="M10" s="160" t="s">
        <v>131</v>
      </c>
      <c r="N10" s="162"/>
      <c r="O10" s="160">
        <v>1</v>
      </c>
      <c r="P10" s="160"/>
      <c r="Q10" s="162"/>
      <c r="R10" s="160"/>
      <c r="S10" s="160"/>
      <c r="T10" s="162"/>
      <c r="U10" s="160"/>
      <c r="V10" s="457"/>
      <c r="W10" s="76">
        <f>Y5*2+Y6*7+Y7*1+Y8*0+Y9*0+Y10*8</f>
        <v>34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</row>
    <row r="11" spans="2:32" ht="27.9" customHeight="1">
      <c r="B11" s="42" t="s">
        <v>36</v>
      </c>
      <c r="C11" s="43"/>
      <c r="D11" s="160"/>
      <c r="E11" s="162"/>
      <c r="F11" s="160"/>
      <c r="G11" s="160"/>
      <c r="H11" s="162"/>
      <c r="I11" s="160"/>
      <c r="J11" s="52"/>
      <c r="K11" s="152"/>
      <c r="L11" s="156"/>
      <c r="M11" s="160"/>
      <c r="N11" s="162"/>
      <c r="O11" s="160"/>
      <c r="P11" s="160"/>
      <c r="Q11" s="162"/>
      <c r="R11" s="160"/>
      <c r="S11" s="160"/>
      <c r="T11" s="162"/>
      <c r="U11" s="160"/>
      <c r="V11" s="457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</row>
    <row r="12" spans="2:32" ht="27.9" customHeight="1">
      <c r="B12" s="45"/>
      <c r="C12" s="46"/>
      <c r="D12" s="162"/>
      <c r="E12" s="162"/>
      <c r="F12" s="160"/>
      <c r="G12" s="160"/>
      <c r="H12" s="162"/>
      <c r="I12" s="160"/>
      <c r="J12" s="160"/>
      <c r="K12" s="162"/>
      <c r="L12" s="160"/>
      <c r="M12" s="160"/>
      <c r="N12" s="162"/>
      <c r="O12" s="160"/>
      <c r="P12" s="160"/>
      <c r="Q12" s="162"/>
      <c r="R12" s="160"/>
      <c r="S12" s="160"/>
      <c r="T12" s="162"/>
      <c r="U12" s="160"/>
      <c r="V12" s="458"/>
      <c r="W12" s="77">
        <f>W6*4+W10*4+W8*9</f>
        <v>865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</row>
    <row r="13" spans="2:32" s="32" customFormat="1" ht="27.9" customHeight="1">
      <c r="B13" s="28">
        <v>11</v>
      </c>
      <c r="C13" s="452"/>
      <c r="D13" s="161" t="str">
        <f>'114.11月菜單'!F30</f>
        <v>五穀飯</v>
      </c>
      <c r="E13" s="161" t="s">
        <v>64</v>
      </c>
      <c r="F13" s="161"/>
      <c r="G13" s="161" t="str">
        <f>'114.11月菜單'!F31</f>
        <v>鹹酥雞(炸)</v>
      </c>
      <c r="H13" s="161" t="s">
        <v>75</v>
      </c>
      <c r="I13" s="161"/>
      <c r="J13" s="161" t="str">
        <f>'114.11月菜單'!F32</f>
        <v>油蔥蒸蛋</v>
      </c>
      <c r="K13" s="161" t="s">
        <v>15</v>
      </c>
      <c r="L13" s="161"/>
      <c r="M13" s="161" t="str">
        <f>'114.11月菜單'!F33</f>
        <v>滷味拼盤(豆)</v>
      </c>
      <c r="N13" s="161" t="s">
        <v>125</v>
      </c>
      <c r="O13" s="161"/>
      <c r="P13" s="161" t="str">
        <f>'114.11月菜單'!F34</f>
        <v>季節蔬菜</v>
      </c>
      <c r="Q13" s="161" t="s">
        <v>18</v>
      </c>
      <c r="R13" s="161"/>
      <c r="S13" s="161" t="str">
        <f>'114.11月菜單'!F35</f>
        <v>日式菇菇湯</v>
      </c>
      <c r="T13" s="161" t="s">
        <v>65</v>
      </c>
      <c r="U13" s="161"/>
      <c r="V13" s="456"/>
      <c r="W13" s="29" t="s">
        <v>44</v>
      </c>
      <c r="X13" s="30" t="s">
        <v>19</v>
      </c>
      <c r="Y13" s="31">
        <v>6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</row>
    <row r="14" spans="2:32" ht="27.9" customHeight="1">
      <c r="B14" s="33" t="s">
        <v>8</v>
      </c>
      <c r="C14" s="452"/>
      <c r="D14" s="160" t="s">
        <v>228</v>
      </c>
      <c r="E14" s="160"/>
      <c r="F14" s="160">
        <v>40</v>
      </c>
      <c r="G14" s="178" t="s">
        <v>120</v>
      </c>
      <c r="H14" s="210"/>
      <c r="I14" s="160">
        <v>70</v>
      </c>
      <c r="J14" s="160" t="s">
        <v>99</v>
      </c>
      <c r="K14" s="160"/>
      <c r="L14" s="160">
        <v>1</v>
      </c>
      <c r="M14" s="160" t="s">
        <v>97</v>
      </c>
      <c r="N14" s="160" t="s">
        <v>98</v>
      </c>
      <c r="O14" s="160">
        <v>20</v>
      </c>
      <c r="P14" s="160" t="s">
        <v>73</v>
      </c>
      <c r="Q14" s="160"/>
      <c r="R14" s="160">
        <v>120</v>
      </c>
      <c r="S14" s="173" t="s">
        <v>119</v>
      </c>
      <c r="T14" s="210"/>
      <c r="U14" s="160">
        <v>20</v>
      </c>
      <c r="V14" s="457"/>
      <c r="W14" s="78">
        <f>Y13*15+Y14*0+Y15*5+Y16*0+Y17*15+Y18*12+15</f>
        <v>115</v>
      </c>
      <c r="X14" s="34" t="s">
        <v>25</v>
      </c>
      <c r="Y14" s="35">
        <v>3.1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2" ht="27.9" customHeight="1">
      <c r="B15" s="33">
        <v>18</v>
      </c>
      <c r="C15" s="452"/>
      <c r="D15" s="160" t="s">
        <v>86</v>
      </c>
      <c r="E15" s="160"/>
      <c r="F15" s="160">
        <v>80</v>
      </c>
      <c r="G15" s="168"/>
      <c r="H15" s="170"/>
      <c r="I15" s="135"/>
      <c r="J15" s="160" t="s">
        <v>69</v>
      </c>
      <c r="K15" s="166"/>
      <c r="L15" s="160">
        <v>55</v>
      </c>
      <c r="M15" s="160" t="s">
        <v>155</v>
      </c>
      <c r="N15" s="160" t="s">
        <v>98</v>
      </c>
      <c r="O15" s="160">
        <v>20</v>
      </c>
      <c r="P15" s="160"/>
      <c r="Q15" s="160"/>
      <c r="R15" s="160"/>
      <c r="S15" s="173" t="s">
        <v>215</v>
      </c>
      <c r="T15" s="180"/>
      <c r="U15" s="160">
        <v>10</v>
      </c>
      <c r="V15" s="457"/>
      <c r="W15" s="36" t="s">
        <v>46</v>
      </c>
      <c r="X15" s="37" t="s">
        <v>27</v>
      </c>
      <c r="Y15" s="35">
        <v>2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2" ht="27.9" customHeight="1">
      <c r="B16" s="33" t="s">
        <v>10</v>
      </c>
      <c r="C16" s="452"/>
      <c r="D16" s="162"/>
      <c r="E16" s="162"/>
      <c r="F16" s="160"/>
      <c r="G16" s="52"/>
      <c r="H16" s="169"/>
      <c r="I16" s="156"/>
      <c r="J16" s="160"/>
      <c r="K16" s="166"/>
      <c r="L16" s="160"/>
      <c r="M16" s="160" t="s">
        <v>74</v>
      </c>
      <c r="N16" s="167"/>
      <c r="O16" s="160">
        <v>30</v>
      </c>
      <c r="P16" s="160"/>
      <c r="Q16" s="162"/>
      <c r="R16" s="160"/>
      <c r="S16" s="160" t="s">
        <v>85</v>
      </c>
      <c r="T16" s="132"/>
      <c r="U16" s="160">
        <v>1</v>
      </c>
      <c r="V16" s="457"/>
      <c r="W16" s="76">
        <f>Y13*0+Y14*5+Y15*0+Y16*5+Y17*0+Y18*4</f>
        <v>30.5</v>
      </c>
      <c r="X16" s="37" t="s">
        <v>30</v>
      </c>
      <c r="Y16" s="35">
        <v>3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2" ht="27.9" customHeight="1">
      <c r="B17" s="466" t="s">
        <v>38</v>
      </c>
      <c r="C17" s="452"/>
      <c r="D17" s="162"/>
      <c r="E17" s="162"/>
      <c r="F17" s="160"/>
      <c r="G17" s="160"/>
      <c r="H17" s="162"/>
      <c r="I17" s="160"/>
      <c r="J17" s="160"/>
      <c r="K17" s="162"/>
      <c r="L17" s="160"/>
      <c r="M17" s="160" t="s">
        <v>221</v>
      </c>
      <c r="N17" s="166"/>
      <c r="O17" s="160">
        <v>20</v>
      </c>
      <c r="P17" s="160"/>
      <c r="Q17" s="162"/>
      <c r="R17" s="160"/>
      <c r="S17" s="160" t="s">
        <v>112</v>
      </c>
      <c r="T17" s="132"/>
      <c r="U17" s="160">
        <v>1</v>
      </c>
      <c r="V17" s="457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2" ht="27.9" customHeight="1">
      <c r="B18" s="466"/>
      <c r="C18" s="452"/>
      <c r="D18" s="162"/>
      <c r="E18" s="162"/>
      <c r="F18" s="160"/>
      <c r="G18" s="160"/>
      <c r="H18" s="162"/>
      <c r="I18" s="160"/>
      <c r="J18" s="160"/>
      <c r="K18" s="160"/>
      <c r="L18" s="160"/>
      <c r="M18" s="160"/>
      <c r="N18" s="162"/>
      <c r="O18" s="160"/>
      <c r="P18" s="160"/>
      <c r="Q18" s="162"/>
      <c r="R18" s="160"/>
      <c r="S18" s="160" t="s">
        <v>92</v>
      </c>
      <c r="T18" s="132"/>
      <c r="U18" s="160">
        <v>1</v>
      </c>
      <c r="V18" s="457"/>
      <c r="W18" s="76">
        <f>Y13*2+Y14*7+Y15*1+Y16*0+Y17*0+Y18*8</f>
        <v>35.700000000000003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</row>
    <row r="19" spans="2:32" ht="27.9" customHeight="1">
      <c r="B19" s="42" t="s">
        <v>36</v>
      </c>
      <c r="C19" s="43"/>
      <c r="D19" s="162"/>
      <c r="E19" s="162"/>
      <c r="F19" s="160"/>
      <c r="G19" s="160"/>
      <c r="H19" s="162"/>
      <c r="I19" s="160"/>
      <c r="J19" s="160"/>
      <c r="K19" s="162"/>
      <c r="L19" s="160"/>
      <c r="M19" s="160"/>
      <c r="N19" s="162"/>
      <c r="O19" s="160"/>
      <c r="P19" s="160"/>
      <c r="Q19" s="162"/>
      <c r="R19" s="160"/>
      <c r="S19" s="160"/>
      <c r="T19" s="132"/>
      <c r="U19" s="132"/>
      <c r="V19" s="457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</row>
    <row r="20" spans="2:32" ht="27.9" customHeight="1">
      <c r="B20" s="45"/>
      <c r="C20" s="46"/>
      <c r="D20" s="162"/>
      <c r="E20" s="162"/>
      <c r="F20" s="160"/>
      <c r="G20" s="160"/>
      <c r="H20" s="162"/>
      <c r="I20" s="160"/>
      <c r="J20" s="160"/>
      <c r="K20" s="162"/>
      <c r="L20" s="160"/>
      <c r="M20" s="160"/>
      <c r="N20" s="162"/>
      <c r="O20" s="160"/>
      <c r="P20" s="160"/>
      <c r="Q20" s="162"/>
      <c r="R20" s="160"/>
      <c r="S20" s="160"/>
      <c r="T20" s="162"/>
      <c r="U20" s="160"/>
      <c r="V20" s="458"/>
      <c r="W20" s="77">
        <f>W14*4+W18*4+W16*9</f>
        <v>877.3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</row>
    <row r="21" spans="2:32" s="32" customFormat="1" ht="27.9" customHeight="1">
      <c r="B21" s="28">
        <v>11</v>
      </c>
      <c r="C21" s="452"/>
      <c r="D21" s="161" t="str">
        <f>'114.11月菜單'!J30</f>
        <v>香Q米飯</v>
      </c>
      <c r="E21" s="161" t="s">
        <v>15</v>
      </c>
      <c r="F21" s="161"/>
      <c r="G21" s="161" t="str">
        <f>'114.11月菜單'!J31</f>
        <v>新鮮豬里肌排</v>
      </c>
      <c r="H21" s="161" t="s">
        <v>77</v>
      </c>
      <c r="I21" s="161"/>
      <c r="J21" s="161" t="str">
        <f>'114.11月菜單'!J32</f>
        <v>香滷豆腐丁</v>
      </c>
      <c r="K21" s="161" t="s">
        <v>17</v>
      </c>
      <c r="L21" s="161"/>
      <c r="M21" s="161" t="str">
        <f>'114.11月菜單'!J33</f>
        <v>泡菜豆腐鍋(豆)</v>
      </c>
      <c r="N21" s="161" t="s">
        <v>17</v>
      </c>
      <c r="O21" s="161"/>
      <c r="P21" s="161" t="str">
        <f>'114.11月菜單'!J34</f>
        <v>季節蔬菜</v>
      </c>
      <c r="Q21" s="161" t="s">
        <v>83</v>
      </c>
      <c r="R21" s="161"/>
      <c r="S21" s="161" t="str">
        <f>'114.11月菜單'!J35</f>
        <v>海芽蛋花湯</v>
      </c>
      <c r="T21" s="161" t="s">
        <v>80</v>
      </c>
      <c r="U21" s="161"/>
      <c r="V21" s="456"/>
      <c r="W21" s="29" t="s">
        <v>44</v>
      </c>
      <c r="X21" s="30" t="s">
        <v>19</v>
      </c>
      <c r="Y21" s="31">
        <v>6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</row>
    <row r="22" spans="2:32" s="52" customFormat="1" ht="27.75" customHeight="1">
      <c r="B22" s="33" t="s">
        <v>8</v>
      </c>
      <c r="C22" s="452"/>
      <c r="D22" s="160" t="s">
        <v>24</v>
      </c>
      <c r="E22" s="160"/>
      <c r="F22" s="160">
        <v>120</v>
      </c>
      <c r="G22" s="468" t="s">
        <v>150</v>
      </c>
      <c r="H22" s="469"/>
      <c r="I22" s="160">
        <v>40</v>
      </c>
      <c r="J22" s="160" t="s">
        <v>255</v>
      </c>
      <c r="K22" s="160"/>
      <c r="L22" s="160">
        <v>50</v>
      </c>
      <c r="M22" s="160" t="s">
        <v>108</v>
      </c>
      <c r="N22" s="160" t="s">
        <v>98</v>
      </c>
      <c r="O22" s="160">
        <v>20</v>
      </c>
      <c r="P22" s="160" t="s">
        <v>73</v>
      </c>
      <c r="Q22" s="160"/>
      <c r="R22" s="160">
        <v>120</v>
      </c>
      <c r="S22" s="160" t="s">
        <v>213</v>
      </c>
      <c r="T22" s="160"/>
      <c r="U22" s="160">
        <v>5</v>
      </c>
      <c r="V22" s="457"/>
      <c r="W22" s="78">
        <f>Y21*15+Y22*0+Y23*5+Y24*0+Y25*15+Y26*12+15</f>
        <v>115</v>
      </c>
      <c r="X22" s="34" t="s">
        <v>25</v>
      </c>
      <c r="Y22" s="35">
        <v>3.1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</row>
    <row r="23" spans="2:32" s="52" customFormat="1" ht="27.9" customHeight="1">
      <c r="B23" s="33">
        <v>19</v>
      </c>
      <c r="C23" s="452"/>
      <c r="D23" s="160"/>
      <c r="E23" s="160"/>
      <c r="F23" s="160"/>
      <c r="G23" s="188"/>
      <c r="H23" s="169"/>
      <c r="I23" s="135"/>
      <c r="J23" s="160"/>
      <c r="K23" s="160"/>
      <c r="L23" s="160"/>
      <c r="M23" s="160" t="s">
        <v>107</v>
      </c>
      <c r="N23" s="160"/>
      <c r="O23" s="160">
        <v>50</v>
      </c>
      <c r="P23" s="160"/>
      <c r="Q23" s="160"/>
      <c r="R23" s="160"/>
      <c r="S23" s="160" t="s">
        <v>69</v>
      </c>
      <c r="T23" s="160"/>
      <c r="U23" s="160">
        <v>10</v>
      </c>
      <c r="V23" s="457"/>
      <c r="W23" s="36" t="s">
        <v>46</v>
      </c>
      <c r="X23" s="37" t="s">
        <v>27</v>
      </c>
      <c r="Y23" s="35">
        <v>2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</row>
    <row r="24" spans="2:32" s="52" customFormat="1" ht="27.9" customHeight="1">
      <c r="B24" s="33" t="s">
        <v>10</v>
      </c>
      <c r="C24" s="452"/>
      <c r="D24" s="160"/>
      <c r="E24" s="166"/>
      <c r="F24" s="160"/>
      <c r="G24" s="140"/>
      <c r="H24" s="169"/>
      <c r="I24" s="135"/>
      <c r="J24" s="160"/>
      <c r="K24" s="162"/>
      <c r="L24" s="160"/>
      <c r="M24" s="140" t="s">
        <v>112</v>
      </c>
      <c r="N24" s="188"/>
      <c r="O24" s="135">
        <v>1</v>
      </c>
      <c r="P24" s="160"/>
      <c r="Q24" s="162"/>
      <c r="R24" s="160"/>
      <c r="S24" s="160" t="s">
        <v>100</v>
      </c>
      <c r="T24" s="162"/>
      <c r="U24" s="160">
        <v>1</v>
      </c>
      <c r="V24" s="457"/>
      <c r="W24" s="76">
        <f>Y21*0+Y22*5+Y23*0+Y24*5+Y25*0+Y26*4</f>
        <v>30.5</v>
      </c>
      <c r="X24" s="37" t="s">
        <v>30</v>
      </c>
      <c r="Y24" s="35">
        <v>3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</row>
    <row r="25" spans="2:32" s="52" customFormat="1" ht="27.9" customHeight="1">
      <c r="B25" s="466" t="s">
        <v>78</v>
      </c>
      <c r="C25" s="452"/>
      <c r="D25" s="160"/>
      <c r="E25" s="160"/>
      <c r="F25" s="160"/>
      <c r="G25" s="160"/>
      <c r="H25" s="160"/>
      <c r="I25" s="160"/>
      <c r="J25" s="160"/>
      <c r="K25" s="162"/>
      <c r="L25" s="160"/>
      <c r="M25" s="160" t="s">
        <v>215</v>
      </c>
      <c r="N25" s="167"/>
      <c r="O25" s="160">
        <v>10</v>
      </c>
      <c r="P25" s="160"/>
      <c r="Q25" s="162"/>
      <c r="R25" s="160"/>
      <c r="S25" s="160"/>
      <c r="T25" s="162"/>
      <c r="U25" s="160"/>
      <c r="V25" s="457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</row>
    <row r="26" spans="2:32" s="52" customFormat="1" ht="27.9" customHeight="1">
      <c r="B26" s="466"/>
      <c r="C26" s="452"/>
      <c r="D26" s="167"/>
      <c r="E26" s="167"/>
      <c r="F26" s="160"/>
      <c r="G26" s="160"/>
      <c r="H26" s="160"/>
      <c r="I26" s="160"/>
      <c r="J26" s="168"/>
      <c r="K26" s="179"/>
      <c r="L26" s="160"/>
      <c r="M26" s="472" t="s">
        <v>143</v>
      </c>
      <c r="N26" s="473"/>
      <c r="O26" s="160">
        <v>10</v>
      </c>
      <c r="P26" s="160"/>
      <c r="Q26" s="162"/>
      <c r="R26" s="160"/>
      <c r="S26" s="82"/>
      <c r="T26" s="83"/>
      <c r="U26" s="82"/>
      <c r="V26" s="457"/>
      <c r="W26" s="76">
        <f>Y21*2+Y22*7+Y23*1+Y24*0+Y25*0+Y26*8</f>
        <v>35.700000000000003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</row>
    <row r="27" spans="2:32" s="52" customFormat="1" ht="27.9" customHeight="1">
      <c r="B27" s="42" t="s">
        <v>36</v>
      </c>
      <c r="C27" s="58"/>
      <c r="D27" s="160"/>
      <c r="E27" s="162"/>
      <c r="F27" s="160"/>
      <c r="G27" s="160"/>
      <c r="H27" s="162"/>
      <c r="I27" s="160"/>
      <c r="J27" s="168"/>
      <c r="K27" s="171"/>
      <c r="L27" s="160"/>
      <c r="M27" s="160"/>
      <c r="N27" s="162"/>
      <c r="O27" s="160"/>
      <c r="P27" s="160"/>
      <c r="Q27" s="162"/>
      <c r="R27" s="160"/>
      <c r="S27" s="82"/>
      <c r="T27" s="83"/>
      <c r="U27" s="82"/>
      <c r="V27" s="457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</row>
    <row r="28" spans="2:32" s="52" customFormat="1" ht="27.9" customHeight="1" thickBot="1">
      <c r="B28" s="45"/>
      <c r="C28" s="60"/>
      <c r="D28" s="162"/>
      <c r="E28" s="162"/>
      <c r="F28" s="160"/>
      <c r="G28" s="160"/>
      <c r="H28" s="162"/>
      <c r="I28" s="160"/>
      <c r="J28" s="137"/>
      <c r="K28" s="181"/>
      <c r="L28" s="160"/>
      <c r="M28" s="160"/>
      <c r="N28" s="162"/>
      <c r="O28" s="160"/>
      <c r="P28" s="160"/>
      <c r="Q28" s="162"/>
      <c r="R28" s="160"/>
      <c r="S28" s="160"/>
      <c r="T28" s="162"/>
      <c r="U28" s="160"/>
      <c r="V28" s="458"/>
      <c r="W28" s="77">
        <f>W22*4+W26*4+W24*9</f>
        <v>877.3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</row>
    <row r="29" spans="2:32" s="32" customFormat="1" ht="27.9" customHeight="1">
      <c r="B29" s="28">
        <v>11</v>
      </c>
      <c r="C29" s="452"/>
      <c r="D29" s="161" t="str">
        <f>'114.11月菜單'!N30</f>
        <v>香Q米飯</v>
      </c>
      <c r="E29" s="161" t="s">
        <v>81</v>
      </c>
      <c r="F29" s="161"/>
      <c r="G29" s="161" t="str">
        <f>'114.11月菜單'!N31</f>
        <v>香烤雞排</v>
      </c>
      <c r="H29" s="161" t="s">
        <v>70</v>
      </c>
      <c r="I29" s="161"/>
      <c r="J29" s="161" t="str">
        <f>'114.11月菜單'!N32</f>
        <v>沙茶竹筍</v>
      </c>
      <c r="K29" s="161" t="s">
        <v>17</v>
      </c>
      <c r="L29" s="161"/>
      <c r="M29" s="161" t="str">
        <f>'114.11月菜單'!N33</f>
        <v>下飯瓜仔肉</v>
      </c>
      <c r="N29" s="161" t="s">
        <v>80</v>
      </c>
      <c r="O29" s="161"/>
      <c r="P29" s="161" t="str">
        <f>'114.11月菜單'!N34</f>
        <v>季節蔬菜</v>
      </c>
      <c r="Q29" s="161" t="s">
        <v>83</v>
      </c>
      <c r="R29" s="161"/>
      <c r="S29" s="161" t="str">
        <f>'114.11月菜單'!N35</f>
        <v>香菇雞湯/水果</v>
      </c>
      <c r="T29" s="161" t="s">
        <v>17</v>
      </c>
      <c r="U29" s="161"/>
      <c r="V29" s="453" t="s">
        <v>35</v>
      </c>
      <c r="W29" s="29" t="s">
        <v>44</v>
      </c>
      <c r="X29" s="30" t="s">
        <v>19</v>
      </c>
      <c r="Y29" s="31">
        <v>6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</row>
    <row r="30" spans="2:32" ht="27.9" customHeight="1">
      <c r="B30" s="33" t="s">
        <v>8</v>
      </c>
      <c r="C30" s="452"/>
      <c r="D30" s="160" t="s">
        <v>24</v>
      </c>
      <c r="E30" s="160"/>
      <c r="F30" s="160">
        <v>120</v>
      </c>
      <c r="G30" s="208" t="s">
        <v>147</v>
      </c>
      <c r="H30" s="209"/>
      <c r="I30" s="156">
        <v>70</v>
      </c>
      <c r="J30" s="160" t="s">
        <v>144</v>
      </c>
      <c r="K30" s="160"/>
      <c r="L30" s="160">
        <v>20</v>
      </c>
      <c r="M30" s="160" t="s">
        <v>260</v>
      </c>
      <c r="N30" s="160"/>
      <c r="O30" s="160">
        <v>35</v>
      </c>
      <c r="P30" s="160" t="s">
        <v>82</v>
      </c>
      <c r="Q30" s="160"/>
      <c r="R30" s="160">
        <v>120</v>
      </c>
      <c r="S30" s="160" t="s">
        <v>217</v>
      </c>
      <c r="T30" s="160"/>
      <c r="U30" s="160">
        <v>1</v>
      </c>
      <c r="V30" s="454"/>
      <c r="W30" s="127">
        <f>Y29*15+Y30*0+Y31*5+Y32*0+Y33*15+Y34*12</f>
        <v>116</v>
      </c>
      <c r="X30" s="34" t="s">
        <v>25</v>
      </c>
      <c r="Y30" s="35">
        <v>2.9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</row>
    <row r="31" spans="2:32" ht="27.9" customHeight="1">
      <c r="B31" s="33">
        <v>20</v>
      </c>
      <c r="C31" s="452"/>
      <c r="D31" s="160"/>
      <c r="E31" s="160"/>
      <c r="F31" s="160"/>
      <c r="G31" s="160"/>
      <c r="H31" s="160"/>
      <c r="I31" s="160"/>
      <c r="J31" s="173" t="s">
        <v>119</v>
      </c>
      <c r="K31" s="180"/>
      <c r="L31" s="160">
        <v>10</v>
      </c>
      <c r="M31" s="160" t="s">
        <v>130</v>
      </c>
      <c r="N31" s="160"/>
      <c r="O31" s="160">
        <v>28</v>
      </c>
      <c r="P31" s="160"/>
      <c r="Q31" s="160"/>
      <c r="R31" s="160"/>
      <c r="S31" s="160" t="s">
        <v>88</v>
      </c>
      <c r="T31" s="160"/>
      <c r="U31" s="160">
        <v>20</v>
      </c>
      <c r="V31" s="454"/>
      <c r="W31" s="36" t="s">
        <v>46</v>
      </c>
      <c r="X31" s="37" t="s">
        <v>27</v>
      </c>
      <c r="Y31" s="35">
        <v>2.2000000000000002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</row>
    <row r="32" spans="2:32" ht="27.9" customHeight="1">
      <c r="B32" s="33" t="s">
        <v>10</v>
      </c>
      <c r="C32" s="452"/>
      <c r="D32" s="162"/>
      <c r="E32" s="162"/>
      <c r="F32" s="160"/>
      <c r="G32" s="160"/>
      <c r="H32" s="160"/>
      <c r="I32" s="160"/>
      <c r="J32" s="160" t="s">
        <v>112</v>
      </c>
      <c r="K32" s="160"/>
      <c r="L32" s="160">
        <v>1</v>
      </c>
      <c r="M32" s="160" t="s">
        <v>99</v>
      </c>
      <c r="N32" s="166"/>
      <c r="O32" s="160">
        <v>1</v>
      </c>
      <c r="P32" s="160"/>
      <c r="Q32" s="162"/>
      <c r="R32" s="160"/>
      <c r="S32" s="160" t="s">
        <v>120</v>
      </c>
      <c r="T32" s="160"/>
      <c r="U32" s="160">
        <v>10</v>
      </c>
      <c r="V32" s="454"/>
      <c r="W32" s="76">
        <f>Y29*0+Y30*5+Y31*0+Y32*5+Y33*0+Y34*4</f>
        <v>27</v>
      </c>
      <c r="X32" s="37" t="s">
        <v>30</v>
      </c>
      <c r="Y32" s="35">
        <v>2.5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</row>
    <row r="33" spans="2:32" ht="27.9" customHeight="1">
      <c r="B33" s="466" t="s">
        <v>79</v>
      </c>
      <c r="C33" s="452"/>
      <c r="D33" s="162"/>
      <c r="E33" s="162"/>
      <c r="F33" s="160"/>
      <c r="G33" s="160"/>
      <c r="H33" s="160"/>
      <c r="I33" s="160"/>
      <c r="J33" s="160" t="s">
        <v>74</v>
      </c>
      <c r="K33" s="160"/>
      <c r="L33" s="160">
        <v>20</v>
      </c>
      <c r="M33" s="160"/>
      <c r="N33" s="162"/>
      <c r="O33" s="160"/>
      <c r="P33" s="160"/>
      <c r="Q33" s="162"/>
      <c r="R33" s="160"/>
      <c r="S33" s="160"/>
      <c r="T33" s="162"/>
      <c r="U33" s="160"/>
      <c r="V33" s="454"/>
      <c r="W33" s="36" t="s">
        <v>47</v>
      </c>
      <c r="X33" s="37" t="s">
        <v>33</v>
      </c>
      <c r="Y33" s="35">
        <v>1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</row>
    <row r="34" spans="2:32" ht="27.9" customHeight="1">
      <c r="B34" s="466"/>
      <c r="C34" s="452"/>
      <c r="D34" s="162"/>
      <c r="E34" s="162"/>
      <c r="F34" s="160"/>
      <c r="G34" s="160"/>
      <c r="H34" s="162"/>
      <c r="I34" s="160"/>
      <c r="J34" s="230"/>
      <c r="K34" s="180"/>
      <c r="L34" s="160"/>
      <c r="M34" s="160"/>
      <c r="N34" s="162"/>
      <c r="O34" s="160"/>
      <c r="P34" s="160"/>
      <c r="Q34" s="162"/>
      <c r="R34" s="160"/>
      <c r="S34" s="160"/>
      <c r="T34" s="167"/>
      <c r="U34" s="160"/>
      <c r="V34" s="454"/>
      <c r="W34" s="76">
        <f>Y29*2+Y30*7+Y31*1+Y32*0+Y33*0+Y34*8</f>
        <v>34.5</v>
      </c>
      <c r="X34" s="70" t="s">
        <v>42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</row>
    <row r="35" spans="2:32" ht="27.9" customHeight="1">
      <c r="B35" s="42" t="s">
        <v>36</v>
      </c>
      <c r="C35" s="43"/>
      <c r="D35" s="162"/>
      <c r="E35" s="162"/>
      <c r="F35" s="160"/>
      <c r="G35" s="160"/>
      <c r="H35" s="162"/>
      <c r="I35" s="160"/>
      <c r="J35" s="160"/>
      <c r="K35" s="162"/>
      <c r="L35" s="160"/>
      <c r="M35" s="160"/>
      <c r="N35" s="162"/>
      <c r="O35" s="160"/>
      <c r="P35" s="160"/>
      <c r="Q35" s="162"/>
      <c r="R35" s="160"/>
      <c r="S35" s="160"/>
      <c r="T35" s="162"/>
      <c r="U35" s="160"/>
      <c r="V35" s="454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</row>
    <row r="36" spans="2:32" ht="27.9" customHeight="1">
      <c r="B36" s="45"/>
      <c r="C36" s="46"/>
      <c r="D36" s="162"/>
      <c r="E36" s="162"/>
      <c r="F36" s="160"/>
      <c r="G36" s="160"/>
      <c r="H36" s="162"/>
      <c r="I36" s="160"/>
      <c r="J36" s="160"/>
      <c r="K36" s="162"/>
      <c r="L36" s="160"/>
      <c r="M36" s="160"/>
      <c r="N36" s="162"/>
      <c r="O36" s="160"/>
      <c r="P36" s="160"/>
      <c r="Q36" s="162"/>
      <c r="R36" s="160"/>
      <c r="S36" s="160"/>
      <c r="T36" s="162"/>
      <c r="U36" s="160"/>
      <c r="V36" s="455"/>
      <c r="W36" s="77">
        <f>W30*4+W34*4+W32*9</f>
        <v>845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</row>
    <row r="37" spans="2:32" s="32" customFormat="1" ht="27.9" customHeight="1">
      <c r="B37" s="28">
        <v>11</v>
      </c>
      <c r="C37" s="452"/>
      <c r="D37" s="161" t="str">
        <f>'114.11月菜單'!R30</f>
        <v>香Q米飯</v>
      </c>
      <c r="E37" s="161" t="s">
        <v>15</v>
      </c>
      <c r="F37" s="161"/>
      <c r="G37" s="161" t="str">
        <f>'114.11月菜單'!R31</f>
        <v>麻油冬瓜鴨</v>
      </c>
      <c r="H37" s="161" t="s">
        <v>17</v>
      </c>
      <c r="I37" s="161"/>
      <c r="J37" s="161" t="str">
        <f>'114.11月菜單'!R32</f>
        <v>客家豆干小魚乾(豆)(海)</v>
      </c>
      <c r="K37" s="161" t="s">
        <v>212</v>
      </c>
      <c r="L37" s="161"/>
      <c r="M37" s="161" t="str">
        <f>'114.11月菜單'!R33</f>
        <v>雙絲炒蛋</v>
      </c>
      <c r="N37" s="161" t="s">
        <v>212</v>
      </c>
      <c r="O37" s="161"/>
      <c r="P37" s="161" t="str">
        <f>'114.11月菜單'!R34</f>
        <v>季節蔬菜</v>
      </c>
      <c r="Q37" s="161" t="s">
        <v>18</v>
      </c>
      <c r="R37" s="161"/>
      <c r="S37" s="161" t="str">
        <f>'114.11月菜單'!R35</f>
        <v>玉米濃湯(芡)</v>
      </c>
      <c r="T37" s="161" t="s">
        <v>123</v>
      </c>
      <c r="U37" s="161"/>
      <c r="V37" s="456"/>
      <c r="W37" s="126" t="s">
        <v>44</v>
      </c>
      <c r="X37" s="30" t="s">
        <v>19</v>
      </c>
      <c r="Y37" s="31">
        <v>6.2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</row>
    <row r="38" spans="2:32" ht="27.9" customHeight="1">
      <c r="B38" s="33" t="s">
        <v>8</v>
      </c>
      <c r="C38" s="452"/>
      <c r="D38" s="160" t="s">
        <v>71</v>
      </c>
      <c r="E38" s="160"/>
      <c r="F38" s="160">
        <v>120</v>
      </c>
      <c r="G38" s="160" t="s">
        <v>153</v>
      </c>
      <c r="H38" s="160"/>
      <c r="I38" s="160">
        <v>60</v>
      </c>
      <c r="J38" s="82" t="s">
        <v>97</v>
      </c>
      <c r="K38" s="160" t="s">
        <v>98</v>
      </c>
      <c r="L38" s="160">
        <v>50</v>
      </c>
      <c r="M38" s="160" t="s">
        <v>67</v>
      </c>
      <c r="N38" s="160"/>
      <c r="O38" s="160">
        <v>50</v>
      </c>
      <c r="P38" s="160" t="s">
        <v>89</v>
      </c>
      <c r="Q38" s="160"/>
      <c r="R38" s="160">
        <v>120</v>
      </c>
      <c r="S38" s="160" t="s">
        <v>124</v>
      </c>
      <c r="T38" s="160"/>
      <c r="U38" s="160">
        <v>20</v>
      </c>
      <c r="V38" s="457"/>
      <c r="W38" s="127">
        <f>Y37*15+Y38*0+Y39*5+Y40*0+Y41*15+Y42*12+15</f>
        <v>118</v>
      </c>
      <c r="X38" s="34" t="s">
        <v>25</v>
      </c>
      <c r="Y38" s="35">
        <v>2.8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</row>
    <row r="39" spans="2:32" ht="27.9" customHeight="1">
      <c r="B39" s="33">
        <v>21</v>
      </c>
      <c r="C39" s="452"/>
      <c r="D39" s="160"/>
      <c r="E39" s="160"/>
      <c r="F39" s="160"/>
      <c r="G39" s="474" t="s">
        <v>104</v>
      </c>
      <c r="H39" s="475"/>
      <c r="I39" s="160">
        <v>30</v>
      </c>
      <c r="J39" s="160" t="s">
        <v>222</v>
      </c>
      <c r="K39" s="160" t="s">
        <v>87</v>
      </c>
      <c r="L39" s="160">
        <v>3</v>
      </c>
      <c r="M39" s="160" t="s">
        <v>112</v>
      </c>
      <c r="N39" s="160"/>
      <c r="O39" s="160">
        <v>10</v>
      </c>
      <c r="P39" s="160"/>
      <c r="Q39" s="160"/>
      <c r="R39" s="160"/>
      <c r="S39" s="160" t="s">
        <v>69</v>
      </c>
      <c r="T39" s="160"/>
      <c r="U39" s="160">
        <v>10</v>
      </c>
      <c r="V39" s="457"/>
      <c r="W39" s="128" t="s">
        <v>46</v>
      </c>
      <c r="X39" s="37" t="s">
        <v>27</v>
      </c>
      <c r="Y39" s="35">
        <v>2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</row>
    <row r="40" spans="2:32" ht="27.9" customHeight="1">
      <c r="B40" s="33" t="s">
        <v>10</v>
      </c>
      <c r="C40" s="452"/>
      <c r="D40" s="160"/>
      <c r="E40" s="166"/>
      <c r="F40" s="160"/>
      <c r="G40" s="160"/>
      <c r="H40" s="166"/>
      <c r="I40" s="160"/>
      <c r="J40" s="160"/>
      <c r="K40" s="160"/>
      <c r="L40" s="160"/>
      <c r="M40" s="160" t="s">
        <v>69</v>
      </c>
      <c r="N40" s="167"/>
      <c r="O40" s="160">
        <v>40</v>
      </c>
      <c r="P40" s="160"/>
      <c r="Q40" s="160"/>
      <c r="R40" s="160"/>
      <c r="S40" s="160"/>
      <c r="T40" s="160"/>
      <c r="U40" s="160"/>
      <c r="V40" s="457"/>
      <c r="W40" s="127">
        <f>Y37*0+Y38*5+Y39*0+Y40*5+Y41*0+Y42*4</f>
        <v>29</v>
      </c>
      <c r="X40" s="37" t="s">
        <v>30</v>
      </c>
      <c r="Y40" s="35">
        <v>3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</row>
    <row r="41" spans="2:32" ht="27.9" customHeight="1">
      <c r="B41" s="466" t="s">
        <v>32</v>
      </c>
      <c r="C41" s="452"/>
      <c r="D41" s="160"/>
      <c r="E41" s="160"/>
      <c r="F41" s="160"/>
      <c r="G41" s="160"/>
      <c r="H41" s="166"/>
      <c r="I41" s="160"/>
      <c r="J41" s="160"/>
      <c r="K41" s="160"/>
      <c r="L41" s="160"/>
      <c r="M41" s="160"/>
      <c r="N41" s="167"/>
      <c r="O41" s="160"/>
      <c r="P41" s="160"/>
      <c r="Q41" s="160"/>
      <c r="R41" s="160"/>
      <c r="S41" s="160"/>
      <c r="T41" s="160"/>
      <c r="U41" s="160"/>
      <c r="V41" s="457"/>
      <c r="W41" s="128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</row>
    <row r="42" spans="2:32" ht="27.9" customHeight="1">
      <c r="B42" s="466"/>
      <c r="C42" s="452"/>
      <c r="D42" s="167"/>
      <c r="E42" s="162"/>
      <c r="F42" s="160"/>
      <c r="G42" s="160"/>
      <c r="H42" s="162"/>
      <c r="I42" s="160"/>
      <c r="J42" s="160"/>
      <c r="K42" s="160"/>
      <c r="L42" s="160"/>
      <c r="M42" s="160"/>
      <c r="N42" s="146"/>
      <c r="O42" s="160"/>
      <c r="P42" s="160"/>
      <c r="Q42" s="162"/>
      <c r="R42" s="160"/>
      <c r="S42" s="160"/>
      <c r="T42" s="162"/>
      <c r="U42" s="160"/>
      <c r="V42" s="457"/>
      <c r="W42" s="127">
        <f>Y37*2+Y38*7+Y39*1+Y40*0+Y41*0+Y42*8</f>
        <v>34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</row>
    <row r="43" spans="2:32" ht="27.9" customHeight="1">
      <c r="B43" s="42" t="s">
        <v>36</v>
      </c>
      <c r="C43" s="43"/>
      <c r="D43" s="162"/>
      <c r="E43" s="162"/>
      <c r="F43" s="160"/>
      <c r="G43" s="160"/>
      <c r="H43" s="162"/>
      <c r="I43" s="160"/>
      <c r="J43" s="160"/>
      <c r="K43" s="162"/>
      <c r="L43" s="160"/>
      <c r="M43" s="168"/>
      <c r="N43" s="171"/>
      <c r="O43" s="160"/>
      <c r="P43" s="160"/>
      <c r="Q43" s="162"/>
      <c r="R43" s="160"/>
      <c r="S43" s="160"/>
      <c r="T43" s="162"/>
      <c r="U43" s="160"/>
      <c r="V43" s="457"/>
      <c r="W43" s="128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</row>
    <row r="44" spans="2:32" ht="27.9" customHeight="1" thickBot="1">
      <c r="B44" s="63"/>
      <c r="C44" s="46"/>
      <c r="D44" s="164"/>
      <c r="E44" s="164"/>
      <c r="F44" s="165"/>
      <c r="G44" s="165"/>
      <c r="H44" s="164"/>
      <c r="I44" s="165"/>
      <c r="J44" s="165"/>
      <c r="K44" s="164"/>
      <c r="L44" s="165"/>
      <c r="M44" s="165"/>
      <c r="N44" s="164"/>
      <c r="O44" s="165"/>
      <c r="P44" s="165"/>
      <c r="Q44" s="164"/>
      <c r="R44" s="165"/>
      <c r="S44" s="165"/>
      <c r="T44" s="164"/>
      <c r="U44" s="165"/>
      <c r="V44" s="458"/>
      <c r="W44" s="129">
        <f>W38*4+W42*4+W40*9</f>
        <v>869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</row>
    <row r="45" spans="2:32" s="56" customFormat="1" ht="21.75" customHeight="1">
      <c r="B45" s="14"/>
      <c r="C45" s="13"/>
      <c r="D45" s="13"/>
      <c r="E45" s="64"/>
      <c r="F45" s="13"/>
      <c r="G45" s="13"/>
      <c r="H45" s="64"/>
      <c r="I45" s="13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65"/>
      <c r="AB45" s="51"/>
    </row>
    <row r="46" spans="2:32">
      <c r="B46" s="51"/>
      <c r="C46" s="56"/>
      <c r="D46" s="450"/>
      <c r="E46" s="450"/>
      <c r="F46" s="451"/>
      <c r="G46" s="451"/>
      <c r="H46" s="66"/>
      <c r="K46" s="66"/>
      <c r="N46" s="66"/>
      <c r="Q46" s="66"/>
      <c r="T46" s="66"/>
    </row>
  </sheetData>
  <mergeCells count="24">
    <mergeCell ref="C37:C42"/>
    <mergeCell ref="V37:V44"/>
    <mergeCell ref="B41:B42"/>
    <mergeCell ref="J45:Y45"/>
    <mergeCell ref="D46:G46"/>
    <mergeCell ref="G39:H39"/>
    <mergeCell ref="C21:C26"/>
    <mergeCell ref="V21:V28"/>
    <mergeCell ref="B25:B26"/>
    <mergeCell ref="C29:C34"/>
    <mergeCell ref="V29:V36"/>
    <mergeCell ref="B33:B34"/>
    <mergeCell ref="G22:H22"/>
    <mergeCell ref="M26:N26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6:H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zoomScale="75" zoomScaleNormal="75" workbookViewId="0">
      <selection activeCell="I8" sqref="I8"/>
    </sheetView>
  </sheetViews>
  <sheetFormatPr defaultColWidth="9" defaultRowHeight="21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11.21875" style="13" customWidth="1"/>
    <col min="7" max="7" width="18.6640625" style="13" customWidth="1"/>
    <col min="8" max="8" width="5.6640625" style="64" customWidth="1"/>
    <col min="9" max="9" width="11.88671875" style="13" customWidth="1"/>
    <col min="10" max="10" width="18.6640625" style="13" customWidth="1"/>
    <col min="11" max="11" width="5.6640625" style="64" customWidth="1"/>
    <col min="12" max="12" width="11.77734375" style="13" customWidth="1"/>
    <col min="13" max="13" width="18.6640625" style="13" customWidth="1"/>
    <col min="14" max="14" width="5.6640625" style="64" customWidth="1"/>
    <col min="15" max="15" width="12.109375" style="13" customWidth="1"/>
    <col min="16" max="16" width="18.6640625" style="13" customWidth="1"/>
    <col min="17" max="17" width="5.6640625" style="64" customWidth="1"/>
    <col min="18" max="18" width="11.77734375" style="13" customWidth="1"/>
    <col min="19" max="19" width="18.6640625" style="13" customWidth="1"/>
    <col min="20" max="20" width="5.6640625" style="64" customWidth="1"/>
    <col min="21" max="21" width="12.7773437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>
      <c r="B1" s="463" t="s">
        <v>234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1"/>
      <c r="AB1" s="3"/>
    </row>
    <row r="2" spans="2:33" s="2" customFormat="1" ht="18.899999999999999" customHeight="1">
      <c r="B2" s="464"/>
      <c r="C2" s="465"/>
      <c r="D2" s="465"/>
      <c r="E2" s="465"/>
      <c r="F2" s="465"/>
      <c r="G2" s="46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0" customHeight="1" thickBot="1">
      <c r="B3" s="71" t="s">
        <v>43</v>
      </c>
      <c r="C3" s="71"/>
      <c r="D3" s="72"/>
      <c r="E3" s="8"/>
      <c r="F3" s="467" t="s">
        <v>105</v>
      </c>
      <c r="G3" s="467"/>
      <c r="H3" s="467"/>
      <c r="I3" s="467"/>
      <c r="J3" s="467"/>
      <c r="K3" s="467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7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44.4">
      <c r="B5" s="88">
        <v>11</v>
      </c>
      <c r="C5" s="476"/>
      <c r="D5" s="161" t="str">
        <f>'114.11月菜單'!B39</f>
        <v>香Q米飯</v>
      </c>
      <c r="E5" s="161" t="s">
        <v>94</v>
      </c>
      <c r="F5" s="159" t="s">
        <v>16</v>
      </c>
      <c r="G5" s="161" t="str">
        <f>'114.11月菜單'!B40</f>
        <v>香烤雞排</v>
      </c>
      <c r="H5" s="161" t="s">
        <v>70</v>
      </c>
      <c r="I5" s="159" t="s">
        <v>16</v>
      </c>
      <c r="J5" s="161" t="str">
        <f>'114.11月菜單'!B41</f>
        <v>海鮮蝦卷X1(加)</v>
      </c>
      <c r="K5" s="161" t="s">
        <v>70</v>
      </c>
      <c r="L5" s="159" t="s">
        <v>16</v>
      </c>
      <c r="M5" s="182" t="str">
        <f>'114.11月菜單'!B42</f>
        <v>菇菇拌海根</v>
      </c>
      <c r="N5" s="161" t="s">
        <v>17</v>
      </c>
      <c r="O5" s="159" t="s">
        <v>16</v>
      </c>
      <c r="P5" s="161" t="str">
        <f>'114.11月菜單'!B43</f>
        <v>季節蔬菜</v>
      </c>
      <c r="Q5" s="161" t="s">
        <v>55</v>
      </c>
      <c r="R5" s="159" t="s">
        <v>16</v>
      </c>
      <c r="S5" s="161" t="str">
        <f>'114.11月菜單'!B44</f>
        <v>味噌豆腐湯(豆)</v>
      </c>
      <c r="T5" s="161" t="s">
        <v>54</v>
      </c>
      <c r="U5" s="159" t="s">
        <v>16</v>
      </c>
      <c r="V5" s="483"/>
      <c r="W5" s="29" t="s">
        <v>44</v>
      </c>
      <c r="X5" s="30" t="s">
        <v>56</v>
      </c>
      <c r="Y5" s="31">
        <v>6</v>
      </c>
      <c r="Z5"/>
      <c r="AA5" s="13"/>
      <c r="AB5" s="14"/>
      <c r="AC5" s="13"/>
      <c r="AD5" s="13"/>
      <c r="AE5" s="13"/>
      <c r="AF5" s="13"/>
      <c r="AG5" s="67"/>
    </row>
    <row r="6" spans="2:33" ht="27.9" customHeight="1">
      <c r="B6" s="89" t="s">
        <v>8</v>
      </c>
      <c r="C6" s="476"/>
      <c r="D6" s="160" t="s">
        <v>95</v>
      </c>
      <c r="E6" s="160"/>
      <c r="F6" s="160">
        <v>120</v>
      </c>
      <c r="G6" s="160" t="s">
        <v>147</v>
      </c>
      <c r="H6" s="160"/>
      <c r="I6" s="160">
        <v>70</v>
      </c>
      <c r="J6" s="160" t="s">
        <v>273</v>
      </c>
      <c r="K6" s="160" t="s">
        <v>158</v>
      </c>
      <c r="L6" s="168">
        <v>30</v>
      </c>
      <c r="M6" s="160" t="s">
        <v>215</v>
      </c>
      <c r="N6" s="160"/>
      <c r="O6" s="160">
        <v>10</v>
      </c>
      <c r="P6" s="160" t="s">
        <v>73</v>
      </c>
      <c r="Q6" s="160"/>
      <c r="R6" s="160">
        <v>120</v>
      </c>
      <c r="S6" s="160" t="s">
        <v>85</v>
      </c>
      <c r="T6" s="160"/>
      <c r="U6" s="160">
        <v>1</v>
      </c>
      <c r="V6" s="484"/>
      <c r="W6" s="78">
        <f>Y5*15+Y6*0+Y7*5+Y8*0+Y9*15+Y10*12+15</f>
        <v>115</v>
      </c>
      <c r="X6" s="34" t="s">
        <v>57</v>
      </c>
      <c r="Y6" s="35">
        <v>2.8</v>
      </c>
      <c r="Z6" s="12"/>
      <c r="AA6" s="14"/>
      <c r="AC6" s="14"/>
      <c r="AD6" s="14"/>
      <c r="AE6" s="14"/>
      <c r="AF6" s="14"/>
      <c r="AG6" s="78"/>
    </row>
    <row r="7" spans="2:33" ht="27.9" customHeight="1">
      <c r="B7" s="89">
        <v>24</v>
      </c>
      <c r="C7" s="476"/>
      <c r="D7" s="160"/>
      <c r="E7" s="160"/>
      <c r="F7" s="160"/>
      <c r="G7" s="160"/>
      <c r="H7" s="160"/>
      <c r="I7" s="160"/>
      <c r="J7" s="160"/>
      <c r="K7" s="160"/>
      <c r="L7" s="168"/>
      <c r="M7" s="160" t="s">
        <v>119</v>
      </c>
      <c r="N7" s="160"/>
      <c r="O7" s="160">
        <v>10</v>
      </c>
      <c r="P7" s="160"/>
      <c r="Q7" s="160"/>
      <c r="R7" s="160"/>
      <c r="S7" s="160" t="s">
        <v>108</v>
      </c>
      <c r="T7" s="160" t="s">
        <v>154</v>
      </c>
      <c r="U7" s="160">
        <v>30</v>
      </c>
      <c r="V7" s="484"/>
      <c r="W7" s="36" t="s">
        <v>46</v>
      </c>
      <c r="X7" s="37" t="s">
        <v>27</v>
      </c>
      <c r="Y7" s="35">
        <v>2</v>
      </c>
      <c r="AA7" s="38"/>
      <c r="AC7" s="39"/>
      <c r="AD7" s="14"/>
      <c r="AE7" s="14"/>
      <c r="AF7" s="40"/>
      <c r="AG7" s="67"/>
    </row>
    <row r="8" spans="2:33" ht="27.9" customHeight="1">
      <c r="B8" s="89" t="s">
        <v>10</v>
      </c>
      <c r="C8" s="476"/>
      <c r="D8" s="160"/>
      <c r="E8" s="160"/>
      <c r="F8" s="160"/>
      <c r="G8" s="160"/>
      <c r="H8" s="162"/>
      <c r="I8" s="160"/>
      <c r="J8" s="160"/>
      <c r="K8" s="160"/>
      <c r="L8" s="168"/>
      <c r="M8" s="183" t="s">
        <v>145</v>
      </c>
      <c r="N8" s="160"/>
      <c r="O8" s="160">
        <v>60</v>
      </c>
      <c r="P8" s="160"/>
      <c r="Q8" s="160"/>
      <c r="R8" s="160"/>
      <c r="S8" s="160" t="s">
        <v>100</v>
      </c>
      <c r="T8" s="166"/>
      <c r="U8" s="160">
        <v>1</v>
      </c>
      <c r="V8" s="484"/>
      <c r="W8" s="76">
        <f>Y5*0+Y6*5+Y7*0+Y8*5+Y9*0+Y10*4</f>
        <v>29</v>
      </c>
      <c r="X8" s="37" t="s">
        <v>58</v>
      </c>
      <c r="Y8" s="35">
        <v>3</v>
      </c>
      <c r="Z8" s="12"/>
      <c r="AC8" s="14"/>
      <c r="AD8" s="14"/>
      <c r="AE8" s="14"/>
      <c r="AF8" s="14"/>
      <c r="AG8" s="78"/>
    </row>
    <row r="9" spans="2:33" ht="27.9" customHeight="1">
      <c r="B9" s="478" t="s">
        <v>93</v>
      </c>
      <c r="C9" s="476"/>
      <c r="D9" s="160"/>
      <c r="E9" s="160"/>
      <c r="F9" s="160"/>
      <c r="G9" s="160"/>
      <c r="H9" s="162"/>
      <c r="I9" s="160"/>
      <c r="J9" s="160"/>
      <c r="K9" s="160"/>
      <c r="L9" s="168"/>
      <c r="M9" s="183"/>
      <c r="N9" s="179"/>
      <c r="O9" s="160"/>
      <c r="P9" s="160"/>
      <c r="Q9" s="160"/>
      <c r="R9" s="160"/>
      <c r="S9" s="160"/>
      <c r="T9" s="160"/>
      <c r="U9" s="160"/>
      <c r="V9" s="484"/>
      <c r="W9" s="36" t="s">
        <v>47</v>
      </c>
      <c r="X9" s="37" t="s">
        <v>59</v>
      </c>
      <c r="Y9" s="35">
        <v>0</v>
      </c>
      <c r="AC9" s="14"/>
      <c r="AD9" s="14"/>
      <c r="AE9" s="14"/>
      <c r="AF9" s="14"/>
      <c r="AG9" s="67"/>
    </row>
    <row r="10" spans="2:33" ht="27.9" customHeight="1">
      <c r="B10" s="478"/>
      <c r="C10" s="476"/>
      <c r="D10" s="167"/>
      <c r="E10" s="162"/>
      <c r="F10" s="160"/>
      <c r="G10" s="160"/>
      <c r="H10" s="162"/>
      <c r="I10" s="160"/>
      <c r="J10" s="160"/>
      <c r="K10" s="162"/>
      <c r="L10" s="160"/>
      <c r="M10" s="160"/>
      <c r="N10" s="146"/>
      <c r="O10" s="160"/>
      <c r="P10" s="160"/>
      <c r="Q10" s="162"/>
      <c r="R10" s="160"/>
      <c r="S10" s="160"/>
      <c r="T10" s="160"/>
      <c r="U10" s="160"/>
      <c r="V10" s="484"/>
      <c r="W10" s="76">
        <f>Y5*2+Y6*7+Y7*1+Y8*0+Y9*0+Y10*8</f>
        <v>33.599999999999994</v>
      </c>
      <c r="X10" s="70" t="s">
        <v>60</v>
      </c>
      <c r="Y10" s="41">
        <v>0</v>
      </c>
      <c r="Z10" s="12"/>
      <c r="AG10" s="78"/>
    </row>
    <row r="11" spans="2:33" ht="27.9" customHeight="1">
      <c r="B11" s="84" t="s">
        <v>61</v>
      </c>
      <c r="C11" s="86"/>
      <c r="D11" s="162"/>
      <c r="E11" s="162"/>
      <c r="F11" s="160"/>
      <c r="G11" s="160"/>
      <c r="H11" s="162"/>
      <c r="I11" s="160"/>
      <c r="J11" s="160"/>
      <c r="K11" s="162"/>
      <c r="L11" s="160"/>
      <c r="M11" s="160"/>
      <c r="N11" s="162"/>
      <c r="O11" s="160"/>
      <c r="P11" s="160"/>
      <c r="Q11" s="162"/>
      <c r="R11" s="160"/>
      <c r="S11" s="160"/>
      <c r="T11" s="166"/>
      <c r="U11" s="160"/>
      <c r="V11" s="484"/>
      <c r="W11" s="36" t="s">
        <v>12</v>
      </c>
      <c r="X11" s="44"/>
      <c r="Y11" s="35"/>
      <c r="AG11" s="67"/>
    </row>
    <row r="12" spans="2:33" ht="27.9" customHeight="1">
      <c r="B12" s="94"/>
      <c r="C12" s="95"/>
      <c r="D12" s="154"/>
      <c r="E12" s="154"/>
      <c r="F12" s="155"/>
      <c r="G12" s="155"/>
      <c r="H12" s="154"/>
      <c r="I12" s="155"/>
      <c r="J12" s="155"/>
      <c r="K12" s="154"/>
      <c r="L12" s="155"/>
      <c r="M12" s="155"/>
      <c r="N12" s="154"/>
      <c r="O12" s="155"/>
      <c r="P12" s="155"/>
      <c r="Q12" s="154"/>
      <c r="R12" s="155"/>
      <c r="S12" s="155"/>
      <c r="T12" s="154"/>
      <c r="U12" s="155"/>
      <c r="V12" s="486"/>
      <c r="W12" s="77">
        <f>W6*4+W10*4+W8*9</f>
        <v>855.4</v>
      </c>
      <c r="X12" s="96"/>
      <c r="Y12" s="97"/>
      <c r="Z12" s="12"/>
      <c r="AC12" s="47"/>
      <c r="AD12" s="47"/>
      <c r="AE12" s="47"/>
      <c r="AG12" s="79"/>
    </row>
    <row r="13" spans="2:33" s="32" customFormat="1" ht="27.9" customHeight="1">
      <c r="B13" s="28">
        <v>11</v>
      </c>
      <c r="C13" s="452"/>
      <c r="D13" s="161" t="str">
        <f>'114.11月菜單'!F39</f>
        <v>糙米飯</v>
      </c>
      <c r="E13" s="161" t="s">
        <v>15</v>
      </c>
      <c r="F13" s="161"/>
      <c r="G13" s="161" t="str">
        <f>'114.11月菜單'!F40</f>
        <v>回鍋肉片(豆)</v>
      </c>
      <c r="H13" s="161" t="s">
        <v>17</v>
      </c>
      <c r="I13" s="161"/>
      <c r="J13" s="161" t="str">
        <f>'114.11月菜單'!F41</f>
        <v>滷蛋X1</v>
      </c>
      <c r="K13" s="161" t="s">
        <v>77</v>
      </c>
      <c r="L13" s="161"/>
      <c r="M13" s="161" t="str">
        <f>'114.11月菜單'!F42</f>
        <v>酢醬高麗菜</v>
      </c>
      <c r="N13" s="161" t="s">
        <v>17</v>
      </c>
      <c r="O13" s="161"/>
      <c r="P13" s="161" t="str">
        <f>'114.11月菜單'!F43</f>
        <v>季節蔬菜</v>
      </c>
      <c r="Q13" s="161" t="s">
        <v>18</v>
      </c>
      <c r="R13" s="161"/>
      <c r="S13" s="161" t="str">
        <f>'114.11月菜單'!F44</f>
        <v>蘿蔔香菇湯</v>
      </c>
      <c r="T13" s="161" t="s">
        <v>17</v>
      </c>
      <c r="U13" s="161"/>
      <c r="V13" s="456"/>
      <c r="W13" s="29" t="s">
        <v>44</v>
      </c>
      <c r="X13" s="30" t="s">
        <v>19</v>
      </c>
      <c r="Y13" s="31">
        <v>6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>
      <c r="B14" s="33" t="s">
        <v>8</v>
      </c>
      <c r="C14" s="452"/>
      <c r="D14" s="160" t="s">
        <v>113</v>
      </c>
      <c r="E14" s="160"/>
      <c r="F14" s="160">
        <v>40</v>
      </c>
      <c r="G14" s="208" t="s">
        <v>97</v>
      </c>
      <c r="H14" s="209" t="s">
        <v>98</v>
      </c>
      <c r="I14" s="135">
        <v>30</v>
      </c>
      <c r="J14" s="160" t="s">
        <v>148</v>
      </c>
      <c r="K14" s="160"/>
      <c r="L14" s="160">
        <v>55</v>
      </c>
      <c r="M14" s="160" t="s">
        <v>91</v>
      </c>
      <c r="N14" s="160"/>
      <c r="O14" s="160">
        <v>3</v>
      </c>
      <c r="P14" s="160" t="s">
        <v>129</v>
      </c>
      <c r="Q14" s="160"/>
      <c r="R14" s="160">
        <v>120</v>
      </c>
      <c r="S14" s="178" t="s">
        <v>217</v>
      </c>
      <c r="T14" s="210"/>
      <c r="U14" s="160">
        <v>1</v>
      </c>
      <c r="V14" s="457"/>
      <c r="W14" s="78">
        <f>Y13*15+Y14*0+Y15*5+Y16*0+Y17*15+Y18*12+15</f>
        <v>115</v>
      </c>
      <c r="X14" s="34" t="s">
        <v>25</v>
      </c>
      <c r="Y14" s="35">
        <v>2.9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  <c r="AG14" s="78"/>
    </row>
    <row r="15" spans="2:33" ht="27.9" customHeight="1">
      <c r="B15" s="33">
        <v>25</v>
      </c>
      <c r="C15" s="452"/>
      <c r="D15" s="160" t="s">
        <v>24</v>
      </c>
      <c r="E15" s="160"/>
      <c r="F15" s="160">
        <v>80</v>
      </c>
      <c r="G15" s="472" t="s">
        <v>143</v>
      </c>
      <c r="H15" s="473"/>
      <c r="I15" s="160">
        <v>40</v>
      </c>
      <c r="J15" s="160"/>
      <c r="K15" s="160"/>
      <c r="L15" s="160"/>
      <c r="M15" s="160" t="s">
        <v>107</v>
      </c>
      <c r="N15" s="160"/>
      <c r="O15" s="160">
        <v>50</v>
      </c>
      <c r="P15" s="160"/>
      <c r="Q15" s="160"/>
      <c r="R15" s="160"/>
      <c r="S15" s="168" t="s">
        <v>74</v>
      </c>
      <c r="T15" s="179"/>
      <c r="U15" s="160">
        <v>20</v>
      </c>
      <c r="V15" s="457"/>
      <c r="W15" s="36" t="s">
        <v>46</v>
      </c>
      <c r="X15" s="37" t="s">
        <v>27</v>
      </c>
      <c r="Y15" s="35">
        <v>2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  <c r="AG15" s="67"/>
    </row>
    <row r="16" spans="2:33" ht="27.9" customHeight="1">
      <c r="B16" s="33" t="s">
        <v>10</v>
      </c>
      <c r="C16" s="452"/>
      <c r="D16" s="162"/>
      <c r="E16" s="162"/>
      <c r="F16" s="160"/>
      <c r="G16" s="160"/>
      <c r="H16" s="160"/>
      <c r="I16" s="160"/>
      <c r="J16" s="160"/>
      <c r="K16" s="160"/>
      <c r="L16" s="160"/>
      <c r="M16" s="160" t="s">
        <v>112</v>
      </c>
      <c r="N16" s="160"/>
      <c r="O16" s="160">
        <v>1</v>
      </c>
      <c r="P16" s="160"/>
      <c r="Q16" s="162"/>
      <c r="R16" s="160"/>
      <c r="S16" s="160" t="s">
        <v>88</v>
      </c>
      <c r="T16" s="160"/>
      <c r="U16" s="160">
        <v>10</v>
      </c>
      <c r="V16" s="457"/>
      <c r="W16" s="76">
        <f>Y13*0+Y14*5+Y15*0+Y16*5+Y17*0+Y18*4</f>
        <v>29.5</v>
      </c>
      <c r="X16" s="37" t="s">
        <v>30</v>
      </c>
      <c r="Y16" s="35">
        <v>3</v>
      </c>
      <c r="Z16" s="12"/>
      <c r="AA16" s="13" t="s">
        <v>31</v>
      </c>
      <c r="AB16" s="14">
        <v>1.6</v>
      </c>
      <c r="AC16" s="14">
        <f>AB16*1</f>
        <v>1.6</v>
      </c>
      <c r="AD16" s="14" t="s">
        <v>29</v>
      </c>
      <c r="AE16" s="14">
        <f>AB16*5</f>
        <v>8</v>
      </c>
      <c r="AF16" s="14">
        <f>AC16*4+AE16*4</f>
        <v>38.4</v>
      </c>
      <c r="AG16" s="78"/>
    </row>
    <row r="17" spans="2:33" ht="27.9" customHeight="1">
      <c r="B17" s="466" t="s">
        <v>38</v>
      </c>
      <c r="C17" s="452"/>
      <c r="D17" s="162"/>
      <c r="E17" s="162"/>
      <c r="F17" s="160"/>
      <c r="G17" s="160"/>
      <c r="H17" s="160"/>
      <c r="I17" s="160"/>
      <c r="J17" s="160"/>
      <c r="K17" s="160"/>
      <c r="L17" s="160"/>
      <c r="M17" s="160" t="s">
        <v>99</v>
      </c>
      <c r="N17" s="162"/>
      <c r="O17" s="160">
        <v>1</v>
      </c>
      <c r="P17" s="160"/>
      <c r="Q17" s="162"/>
      <c r="R17" s="160"/>
      <c r="S17" s="160"/>
      <c r="T17" s="160"/>
      <c r="U17" s="160"/>
      <c r="V17" s="457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  <c r="AG17" s="67"/>
    </row>
    <row r="18" spans="2:33" ht="27.9" customHeight="1">
      <c r="B18" s="466"/>
      <c r="C18" s="452"/>
      <c r="D18" s="162"/>
      <c r="E18" s="162"/>
      <c r="F18" s="160"/>
      <c r="G18" s="160"/>
      <c r="H18" s="162"/>
      <c r="I18" s="160"/>
      <c r="J18" s="160"/>
      <c r="K18" s="160"/>
      <c r="L18" s="160"/>
      <c r="M18" s="160"/>
      <c r="N18" s="162"/>
      <c r="O18" s="160"/>
      <c r="P18" s="160"/>
      <c r="Q18" s="162"/>
      <c r="R18" s="160"/>
      <c r="S18" s="160"/>
      <c r="T18" s="162"/>
      <c r="U18" s="160"/>
      <c r="V18" s="457"/>
      <c r="W18" s="76">
        <f>Y13*2+Y14*7+Y15*1+Y16*0+Y17*0+Y18*8</f>
        <v>34.299999999999997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  <c r="AG18" s="78"/>
    </row>
    <row r="19" spans="2:33" ht="27.9" customHeight="1">
      <c r="B19" s="42" t="s">
        <v>36</v>
      </c>
      <c r="C19" s="43"/>
      <c r="D19" s="162"/>
      <c r="E19" s="162"/>
      <c r="F19" s="160"/>
      <c r="G19" s="160"/>
      <c r="H19" s="162"/>
      <c r="I19" s="160"/>
      <c r="J19" s="160"/>
      <c r="K19" s="162"/>
      <c r="L19" s="160"/>
      <c r="M19" s="160"/>
      <c r="N19" s="162"/>
      <c r="O19" s="160"/>
      <c r="P19" s="160"/>
      <c r="Q19" s="162"/>
      <c r="R19" s="160"/>
      <c r="S19" s="82"/>
      <c r="T19" s="83"/>
      <c r="U19" s="82"/>
      <c r="V19" s="457"/>
      <c r="W19" s="36" t="s">
        <v>12</v>
      </c>
      <c r="X19" s="44"/>
      <c r="Y19" s="35"/>
      <c r="AC19" s="13">
        <f>SUM(AC14:AC18)</f>
        <v>28</v>
      </c>
      <c r="AD19" s="13">
        <f>SUM(AD14:AD18)</f>
        <v>22.5</v>
      </c>
      <c r="AE19" s="13">
        <f>SUM(AE14:AE18)</f>
        <v>116</v>
      </c>
      <c r="AF19" s="13">
        <f>AC19*4+AD19*9+AE19*4</f>
        <v>778.5</v>
      </c>
      <c r="AG19" s="67"/>
    </row>
    <row r="20" spans="2:33" ht="27.9" customHeight="1">
      <c r="B20" s="45"/>
      <c r="C20" s="46"/>
      <c r="D20" s="162"/>
      <c r="E20" s="162"/>
      <c r="F20" s="160"/>
      <c r="G20" s="160"/>
      <c r="H20" s="162"/>
      <c r="I20" s="160"/>
      <c r="J20" s="160"/>
      <c r="K20" s="162"/>
      <c r="L20" s="160"/>
      <c r="M20" s="160"/>
      <c r="N20" s="162"/>
      <c r="O20" s="160"/>
      <c r="P20" s="160"/>
      <c r="Q20" s="162"/>
      <c r="R20" s="160"/>
      <c r="S20" s="160"/>
      <c r="T20" s="162"/>
      <c r="U20" s="160"/>
      <c r="V20" s="458"/>
      <c r="W20" s="77">
        <f>W14*4+W18*4+W16*9</f>
        <v>862.7</v>
      </c>
      <c r="X20" s="48"/>
      <c r="Y20" s="49"/>
      <c r="Z20" s="12"/>
      <c r="AC20" s="47">
        <f>AC19*4/AF19</f>
        <v>0.14386640976236351</v>
      </c>
      <c r="AD20" s="47">
        <f>AD19*9/AF19</f>
        <v>0.26011560693641617</v>
      </c>
      <c r="AE20" s="47">
        <f>AE19*4/AF19</f>
        <v>0.59601798330122024</v>
      </c>
      <c r="AG20" s="79"/>
    </row>
    <row r="21" spans="2:33" s="32" customFormat="1" ht="27.9" customHeight="1">
      <c r="B21" s="28">
        <v>11</v>
      </c>
      <c r="C21" s="480"/>
      <c r="D21" s="161" t="str">
        <f>'114.11月菜單'!J39</f>
        <v>油蔥酥拌飯</v>
      </c>
      <c r="E21" s="161" t="s">
        <v>17</v>
      </c>
      <c r="F21" s="161"/>
      <c r="G21" s="161" t="str">
        <f>'114.11月菜單'!J40</f>
        <v>台式鹽酥雞(炸)</v>
      </c>
      <c r="H21" s="161" t="s">
        <v>75</v>
      </c>
      <c r="I21" s="161"/>
      <c r="J21" s="161" t="str">
        <f>'114.11月菜單'!J41:M41</f>
        <v>什錦白菜</v>
      </c>
      <c r="K21" s="161" t="s">
        <v>17</v>
      </c>
      <c r="L21" s="133"/>
      <c r="M21" s="134" t="str">
        <f>'114.11月菜單'!J42</f>
        <v>香滷豆腐丁</v>
      </c>
      <c r="N21" s="161" t="s">
        <v>17</v>
      </c>
      <c r="O21" s="161"/>
      <c r="P21" s="161" t="str">
        <f>'114.11月菜單'!J43</f>
        <v>季節蔬菜</v>
      </c>
      <c r="Q21" s="161" t="s">
        <v>18</v>
      </c>
      <c r="R21" s="161"/>
      <c r="S21" s="161" t="str">
        <f>'114.11月菜單'!J44</f>
        <v>冬瓜湯</v>
      </c>
      <c r="T21" s="161" t="s">
        <v>17</v>
      </c>
      <c r="U21" s="161"/>
      <c r="V21" s="483"/>
      <c r="W21" s="29" t="s">
        <v>44</v>
      </c>
      <c r="X21" s="30" t="s">
        <v>19</v>
      </c>
      <c r="Y21" s="31">
        <v>6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67"/>
    </row>
    <row r="22" spans="2:33" s="52" customFormat="1" ht="27.75" customHeight="1">
      <c r="B22" s="33" t="s">
        <v>8</v>
      </c>
      <c r="C22" s="481"/>
      <c r="D22" s="160" t="s">
        <v>24</v>
      </c>
      <c r="E22" s="227"/>
      <c r="F22" s="170">
        <v>120</v>
      </c>
      <c r="G22" s="208" t="s">
        <v>120</v>
      </c>
      <c r="H22" s="201"/>
      <c r="I22" s="160">
        <v>70</v>
      </c>
      <c r="J22" s="160" t="s">
        <v>144</v>
      </c>
      <c r="K22" s="160"/>
      <c r="L22" s="160">
        <v>20</v>
      </c>
      <c r="M22" s="178" t="s">
        <v>255</v>
      </c>
      <c r="N22" s="201"/>
      <c r="O22" s="160">
        <v>50</v>
      </c>
      <c r="P22" s="160" t="s">
        <v>73</v>
      </c>
      <c r="Q22" s="160"/>
      <c r="R22" s="160">
        <v>120</v>
      </c>
      <c r="S22" s="160" t="s">
        <v>104</v>
      </c>
      <c r="T22" s="160"/>
      <c r="U22" s="160">
        <v>35</v>
      </c>
      <c r="V22" s="484"/>
      <c r="W22" s="78">
        <f>Y21*15+Y22*0+Y23*5+Y24*0+Y25*15+Y26*12+15</f>
        <v>116</v>
      </c>
      <c r="X22" s="34" t="s">
        <v>25</v>
      </c>
      <c r="Y22" s="35">
        <v>2.8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78"/>
    </row>
    <row r="23" spans="2:33" s="52" customFormat="1" ht="27.9" customHeight="1">
      <c r="B23" s="33">
        <v>26</v>
      </c>
      <c r="C23" s="481"/>
      <c r="D23" s="160" t="s">
        <v>99</v>
      </c>
      <c r="E23" s="160"/>
      <c r="F23" s="160">
        <v>1</v>
      </c>
      <c r="G23" s="138"/>
      <c r="H23" s="142"/>
      <c r="I23" s="160"/>
      <c r="J23" s="173" t="s">
        <v>215</v>
      </c>
      <c r="K23" s="180"/>
      <c r="L23" s="160">
        <v>10</v>
      </c>
      <c r="M23" s="160"/>
      <c r="N23" s="160"/>
      <c r="O23" s="160"/>
      <c r="P23" s="160"/>
      <c r="Q23" s="160"/>
      <c r="R23" s="160"/>
      <c r="S23" s="160" t="s">
        <v>100</v>
      </c>
      <c r="T23" s="160"/>
      <c r="U23" s="160">
        <v>1</v>
      </c>
      <c r="V23" s="484"/>
      <c r="W23" s="36" t="s">
        <v>46</v>
      </c>
      <c r="X23" s="37" t="s">
        <v>27</v>
      </c>
      <c r="Y23" s="35">
        <v>2.2000000000000002</v>
      </c>
      <c r="AA23" s="53" t="s">
        <v>28</v>
      </c>
      <c r="AB23" s="51">
        <v>2.2000000000000002</v>
      </c>
      <c r="AC23" s="54">
        <f>AB23*7</f>
        <v>15.400000000000002</v>
      </c>
      <c r="AD23" s="51">
        <f>AB23*5</f>
        <v>11</v>
      </c>
      <c r="AE23" s="51" t="s">
        <v>29</v>
      </c>
      <c r="AF23" s="55">
        <f>AC23*4+AD23*9</f>
        <v>160.60000000000002</v>
      </c>
      <c r="AG23" s="67"/>
    </row>
    <row r="24" spans="2:33" s="52" customFormat="1" ht="27.9" customHeight="1">
      <c r="B24" s="33" t="s">
        <v>10</v>
      </c>
      <c r="C24" s="481"/>
      <c r="D24" s="160" t="s">
        <v>131</v>
      </c>
      <c r="E24" s="160"/>
      <c r="F24" s="160">
        <v>1</v>
      </c>
      <c r="G24" s="138"/>
      <c r="H24" s="142"/>
      <c r="I24" s="160"/>
      <c r="J24" s="160" t="s">
        <v>112</v>
      </c>
      <c r="K24" s="160"/>
      <c r="L24" s="160">
        <v>1</v>
      </c>
      <c r="M24" s="160"/>
      <c r="N24" s="160"/>
      <c r="O24" s="160"/>
      <c r="P24" s="160"/>
      <c r="Q24" s="162"/>
      <c r="R24" s="160"/>
      <c r="S24" s="173"/>
      <c r="T24" s="180"/>
      <c r="U24" s="160"/>
      <c r="V24" s="484"/>
      <c r="W24" s="76">
        <f>Y21*0+Y22*5+Y23*0+Y24*5+Y25*0+Y26*4</f>
        <v>29</v>
      </c>
      <c r="X24" s="37" t="s">
        <v>30</v>
      </c>
      <c r="Y24" s="35">
        <v>3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8"/>
    </row>
    <row r="25" spans="2:33" s="52" customFormat="1" ht="27.9" customHeight="1">
      <c r="B25" s="466" t="s">
        <v>106</v>
      </c>
      <c r="C25" s="481"/>
      <c r="D25" s="160" t="s">
        <v>91</v>
      </c>
      <c r="E25" s="160"/>
      <c r="F25" s="160">
        <v>10</v>
      </c>
      <c r="G25" s="143"/>
      <c r="H25" s="144"/>
      <c r="I25" s="145"/>
      <c r="J25" s="160" t="s">
        <v>127</v>
      </c>
      <c r="K25" s="160"/>
      <c r="L25" s="160">
        <v>40</v>
      </c>
      <c r="M25" s="160"/>
      <c r="N25" s="167"/>
      <c r="O25" s="160"/>
      <c r="P25" s="160"/>
      <c r="Q25" s="162"/>
      <c r="R25" s="160"/>
      <c r="S25" s="160"/>
      <c r="T25" s="162"/>
      <c r="U25" s="160"/>
      <c r="V25" s="484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3" s="52" customFormat="1" ht="27.9" customHeight="1">
      <c r="B26" s="466"/>
      <c r="C26" s="482"/>
      <c r="D26" s="211"/>
      <c r="E26" s="83"/>
      <c r="F26" s="82"/>
      <c r="G26" s="140"/>
      <c r="H26" s="139"/>
      <c r="I26" s="156"/>
      <c r="J26" s="230"/>
      <c r="K26" s="180"/>
      <c r="L26" s="160"/>
      <c r="M26" s="160"/>
      <c r="N26" s="167"/>
      <c r="O26" s="160"/>
      <c r="P26" s="160"/>
      <c r="Q26" s="162"/>
      <c r="R26" s="160"/>
      <c r="S26" s="160"/>
      <c r="T26" s="162"/>
      <c r="U26" s="160"/>
      <c r="V26" s="484"/>
      <c r="W26" s="76">
        <f>Y21*2+Y22*7+Y23*1+Y24*0+Y25*0+Y26*8</f>
        <v>33.799999999999997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8"/>
    </row>
    <row r="27" spans="2:33" s="52" customFormat="1" ht="27.9" customHeight="1">
      <c r="B27" s="42" t="s">
        <v>36</v>
      </c>
      <c r="C27" s="85"/>
      <c r="D27" s="211"/>
      <c r="E27" s="83"/>
      <c r="F27" s="82"/>
      <c r="G27" s="189"/>
      <c r="H27" s="135"/>
      <c r="I27" s="160"/>
      <c r="J27" s="160"/>
      <c r="K27" s="160"/>
      <c r="L27" s="160"/>
      <c r="M27" s="160"/>
      <c r="N27" s="160"/>
      <c r="O27" s="160"/>
      <c r="P27" s="160"/>
      <c r="Q27" s="162"/>
      <c r="R27" s="160"/>
      <c r="S27" s="160"/>
      <c r="T27" s="162"/>
      <c r="U27" s="160"/>
      <c r="V27" s="484"/>
      <c r="W27" s="36" t="s">
        <v>12</v>
      </c>
      <c r="X27" s="44"/>
      <c r="Y27" s="35"/>
      <c r="AA27" s="56"/>
      <c r="AB27" s="51"/>
      <c r="AC27" s="56">
        <f>SUM(AC22:AC26)</f>
        <v>29.400000000000006</v>
      </c>
      <c r="AD27" s="56">
        <f>SUM(AD22:AD26)</f>
        <v>23.5</v>
      </c>
      <c r="AE27" s="56">
        <f>SUM(AE22:AE26)</f>
        <v>101</v>
      </c>
      <c r="AF27" s="56">
        <f>AC27*4+AD27*9+AE27*4</f>
        <v>733.1</v>
      </c>
      <c r="AG27" s="67"/>
    </row>
    <row r="28" spans="2:33" s="52" customFormat="1" ht="27.9" customHeight="1" thickBot="1">
      <c r="B28" s="45"/>
      <c r="C28" s="185"/>
      <c r="D28" s="188"/>
      <c r="E28" s="177"/>
      <c r="F28" s="190"/>
      <c r="G28" s="186"/>
      <c r="H28" s="136"/>
      <c r="I28" s="160"/>
      <c r="J28" s="160"/>
      <c r="K28" s="160"/>
      <c r="L28" s="160"/>
      <c r="M28" s="160"/>
      <c r="N28" s="162"/>
      <c r="O28" s="160"/>
      <c r="P28" s="160"/>
      <c r="Q28" s="162"/>
      <c r="R28" s="160"/>
      <c r="S28" s="160"/>
      <c r="T28" s="162"/>
      <c r="U28" s="160"/>
      <c r="V28" s="485"/>
      <c r="W28" s="77">
        <f>W22*4+W26*4+W24*9</f>
        <v>860.2</v>
      </c>
      <c r="X28" s="48"/>
      <c r="Y28" s="49"/>
      <c r="Z28" s="50"/>
      <c r="AB28" s="61"/>
      <c r="AC28" s="62">
        <f>AC27*4/AF27</f>
        <v>0.16041467739735374</v>
      </c>
      <c r="AD28" s="62">
        <f>AD27*9/AF27</f>
        <v>0.28850088664575091</v>
      </c>
      <c r="AE28" s="62">
        <f>AE27*4/AF27</f>
        <v>0.55108443595689538</v>
      </c>
      <c r="AG28" s="79"/>
    </row>
    <row r="29" spans="2:33" s="32" customFormat="1" ht="27.9" customHeight="1">
      <c r="B29" s="28">
        <v>11</v>
      </c>
      <c r="C29" s="452"/>
      <c r="D29" s="161" t="str">
        <f>'114.11月菜單'!N39</f>
        <v>香Q米飯</v>
      </c>
      <c r="E29" s="161" t="s">
        <v>51</v>
      </c>
      <c r="F29" s="161"/>
      <c r="G29" s="161" t="str">
        <f>'114.11月菜單'!N40</f>
        <v>卡啦翅小腿X1(炸)</v>
      </c>
      <c r="H29" s="161" t="s">
        <v>75</v>
      </c>
      <c r="I29" s="161"/>
      <c r="J29" s="161" t="str">
        <f>'114.11月菜單'!N41</f>
        <v>香噴噴肉燥(豆)</v>
      </c>
      <c r="K29" s="161" t="s">
        <v>17</v>
      </c>
      <c r="L29" s="161"/>
      <c r="M29" s="161" t="str">
        <f>'114.11月菜單'!N42</f>
        <v>三色玉米</v>
      </c>
      <c r="N29" s="161" t="s">
        <v>17</v>
      </c>
      <c r="O29" s="161"/>
      <c r="P29" s="161" t="str">
        <f>'114.11月菜單'!N43</f>
        <v>季節蔬菜</v>
      </c>
      <c r="Q29" s="161" t="s">
        <v>53</v>
      </c>
      <c r="R29" s="161"/>
      <c r="S29" s="161" t="str">
        <f>'114.11月菜單'!N44</f>
        <v>蔬菜蛋花湯/水果</v>
      </c>
      <c r="T29" s="161" t="s">
        <v>50</v>
      </c>
      <c r="U29" s="161"/>
      <c r="V29" s="453" t="s">
        <v>35</v>
      </c>
      <c r="W29" s="29" t="s">
        <v>44</v>
      </c>
      <c r="X29" s="30" t="s">
        <v>19</v>
      </c>
      <c r="Y29" s="31">
        <v>6.4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  <c r="AG29" s="67"/>
    </row>
    <row r="30" spans="2:33" ht="27.9" customHeight="1">
      <c r="B30" s="33" t="s">
        <v>8</v>
      </c>
      <c r="C30" s="452"/>
      <c r="D30" s="160" t="s">
        <v>24</v>
      </c>
      <c r="E30" s="160"/>
      <c r="F30" s="160">
        <v>120</v>
      </c>
      <c r="G30" s="160" t="s">
        <v>258</v>
      </c>
      <c r="H30" s="166"/>
      <c r="I30" s="160">
        <v>30</v>
      </c>
      <c r="J30" s="160" t="s">
        <v>91</v>
      </c>
      <c r="K30" s="160"/>
      <c r="L30" s="160">
        <v>10</v>
      </c>
      <c r="M30" s="160" t="s">
        <v>124</v>
      </c>
      <c r="N30" s="160"/>
      <c r="O30" s="160">
        <v>45</v>
      </c>
      <c r="P30" s="160" t="s">
        <v>73</v>
      </c>
      <c r="Q30" s="160"/>
      <c r="R30" s="160">
        <v>120</v>
      </c>
      <c r="S30" s="160" t="s">
        <v>107</v>
      </c>
      <c r="T30" s="160"/>
      <c r="U30" s="160">
        <v>30</v>
      </c>
      <c r="V30" s="454"/>
      <c r="W30" s="78">
        <f>Y29*15+Y30*0+Y31*5+Y32*0+Y33*15+Y34*12</f>
        <v>118.5</v>
      </c>
      <c r="X30" s="34" t="s">
        <v>25</v>
      </c>
      <c r="Y30" s="35">
        <v>2.6</v>
      </c>
      <c r="Z30" s="12"/>
      <c r="AA30" s="14" t="s">
        <v>26</v>
      </c>
      <c r="AB30" s="14">
        <v>6.3</v>
      </c>
      <c r="AC30" s="14">
        <f>AB30*2</f>
        <v>12.6</v>
      </c>
      <c r="AD30" s="14"/>
      <c r="AE30" s="14">
        <f>AB30*15</f>
        <v>94.5</v>
      </c>
      <c r="AF30" s="14">
        <f>AC30*4+AE30*4</f>
        <v>428.4</v>
      </c>
      <c r="AG30" s="78"/>
    </row>
    <row r="31" spans="2:33" ht="27.9" customHeight="1">
      <c r="B31" s="33">
        <v>27</v>
      </c>
      <c r="C31" s="452"/>
      <c r="D31" s="160"/>
      <c r="E31" s="160"/>
      <c r="F31" s="160"/>
      <c r="G31" s="140"/>
      <c r="H31" s="139"/>
      <c r="I31" s="160"/>
      <c r="J31" s="160" t="s">
        <v>97</v>
      </c>
      <c r="K31" s="160" t="s">
        <v>98</v>
      </c>
      <c r="L31" s="160">
        <v>45</v>
      </c>
      <c r="M31" s="160" t="s">
        <v>101</v>
      </c>
      <c r="N31" s="160"/>
      <c r="O31" s="160">
        <v>1</v>
      </c>
      <c r="P31" s="160"/>
      <c r="Q31" s="160"/>
      <c r="R31" s="160"/>
      <c r="S31" s="474" t="s">
        <v>69</v>
      </c>
      <c r="T31" s="475"/>
      <c r="U31" s="160">
        <v>10</v>
      </c>
      <c r="V31" s="454"/>
      <c r="W31" s="36" t="s">
        <v>46</v>
      </c>
      <c r="X31" s="37" t="s">
        <v>27</v>
      </c>
      <c r="Y31" s="35">
        <v>1.5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  <c r="AG31" s="67"/>
    </row>
    <row r="32" spans="2:33" ht="27.9" customHeight="1">
      <c r="B32" s="33" t="s">
        <v>10</v>
      </c>
      <c r="C32" s="452"/>
      <c r="D32" s="162"/>
      <c r="E32" s="162"/>
      <c r="F32" s="160"/>
      <c r="G32" s="173"/>
      <c r="H32" s="180"/>
      <c r="I32" s="160"/>
      <c r="J32" s="160"/>
      <c r="K32" s="160"/>
      <c r="L32" s="160"/>
      <c r="M32" s="160" t="s">
        <v>260</v>
      </c>
      <c r="N32" s="160"/>
      <c r="O32" s="160">
        <v>5</v>
      </c>
      <c r="P32" s="160"/>
      <c r="Q32" s="162"/>
      <c r="R32" s="160"/>
      <c r="S32" s="160" t="s">
        <v>112</v>
      </c>
      <c r="T32" s="162"/>
      <c r="U32" s="160">
        <v>1</v>
      </c>
      <c r="V32" s="454"/>
      <c r="W32" s="76">
        <f>Y29*0+Y30*5+Y31*0+Y32*5+Y33*0+Y34*4</f>
        <v>28</v>
      </c>
      <c r="X32" s="37" t="s">
        <v>30</v>
      </c>
      <c r="Y32" s="35">
        <v>3</v>
      </c>
      <c r="Z32" s="12"/>
      <c r="AA32" s="13" t="s">
        <v>31</v>
      </c>
      <c r="AB32" s="14">
        <v>1.7</v>
      </c>
      <c r="AC32" s="14">
        <f>AB32*1</f>
        <v>1.7</v>
      </c>
      <c r="AD32" s="14" t="s">
        <v>29</v>
      </c>
      <c r="AE32" s="14">
        <f>AB32*5</f>
        <v>8.5</v>
      </c>
      <c r="AF32" s="14">
        <f>AC32*4+AE32*4</f>
        <v>40.799999999999997</v>
      </c>
      <c r="AG32" s="78"/>
    </row>
    <row r="33" spans="2:33" ht="27.9" customHeight="1">
      <c r="B33" s="466" t="s">
        <v>79</v>
      </c>
      <c r="C33" s="452"/>
      <c r="D33" s="162"/>
      <c r="E33" s="162"/>
      <c r="F33" s="160"/>
      <c r="G33" s="231"/>
      <c r="H33" s="232"/>
      <c r="I33" s="160"/>
      <c r="J33" s="160"/>
      <c r="K33" s="162"/>
      <c r="L33" s="160"/>
      <c r="M33" s="160"/>
      <c r="N33" s="166"/>
      <c r="O33" s="160"/>
      <c r="P33" s="160"/>
      <c r="Q33" s="162"/>
      <c r="R33" s="160"/>
      <c r="S33" s="160" t="s">
        <v>92</v>
      </c>
      <c r="T33" s="162"/>
      <c r="U33" s="160">
        <v>1</v>
      </c>
      <c r="V33" s="454"/>
      <c r="W33" s="36" t="s">
        <v>47</v>
      </c>
      <c r="X33" s="37" t="s">
        <v>33</v>
      </c>
      <c r="Y33" s="35">
        <v>1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  <c r="AG33" s="67"/>
    </row>
    <row r="34" spans="2:33" ht="27.9" customHeight="1">
      <c r="B34" s="466"/>
      <c r="C34" s="452"/>
      <c r="D34" s="162"/>
      <c r="E34" s="162"/>
      <c r="F34" s="160"/>
      <c r="G34" s="160"/>
      <c r="H34" s="162"/>
      <c r="I34" s="160"/>
      <c r="J34" s="160"/>
      <c r="K34" s="162"/>
      <c r="L34" s="160"/>
      <c r="M34" s="160"/>
      <c r="N34" s="162"/>
      <c r="O34" s="160"/>
      <c r="P34" s="160"/>
      <c r="Q34" s="162"/>
      <c r="R34" s="160"/>
      <c r="S34" s="160"/>
      <c r="T34" s="162"/>
      <c r="U34" s="160"/>
      <c r="V34" s="454"/>
      <c r="W34" s="76">
        <f>Y29*2+Y30*7+Y31*1+Y32*0+Y33*0+Y34*8</f>
        <v>32.5</v>
      </c>
      <c r="X34" s="70" t="s">
        <v>42</v>
      </c>
      <c r="Y34" s="41">
        <v>0</v>
      </c>
      <c r="Z34" s="92"/>
      <c r="AA34" s="13" t="s">
        <v>35</v>
      </c>
      <c r="AB34" s="14">
        <v>1</v>
      </c>
      <c r="AE34" s="13">
        <f>AB34*15</f>
        <v>15</v>
      </c>
      <c r="AG34" s="78"/>
    </row>
    <row r="35" spans="2:33" ht="27.9" customHeight="1">
      <c r="B35" s="42" t="s">
        <v>36</v>
      </c>
      <c r="C35" s="43"/>
      <c r="D35" s="162"/>
      <c r="E35" s="162"/>
      <c r="F35" s="160"/>
      <c r="G35" s="160"/>
      <c r="H35" s="162"/>
      <c r="I35" s="160"/>
      <c r="J35" s="160"/>
      <c r="K35" s="162"/>
      <c r="L35" s="160"/>
      <c r="M35" s="160"/>
      <c r="N35" s="162"/>
      <c r="O35" s="160"/>
      <c r="P35" s="160"/>
      <c r="Q35" s="162"/>
      <c r="R35" s="160"/>
      <c r="S35" s="160"/>
      <c r="T35" s="162"/>
      <c r="U35" s="160"/>
      <c r="V35" s="454"/>
      <c r="W35" s="36" t="s">
        <v>12</v>
      </c>
      <c r="X35" s="44"/>
      <c r="Y35" s="35"/>
      <c r="AC35" s="13">
        <f>SUM(AC30:AC34)</f>
        <v>28.3</v>
      </c>
      <c r="AD35" s="13">
        <f>SUM(AD30:AD34)</f>
        <v>22.5</v>
      </c>
      <c r="AE35" s="13">
        <f>SUM(AE30:AE34)</f>
        <v>118</v>
      </c>
      <c r="AF35" s="13">
        <f>AC35*4+AD35*9+AE35*4</f>
        <v>787.7</v>
      </c>
      <c r="AG35" s="67"/>
    </row>
    <row r="36" spans="2:33" ht="27.9" customHeight="1">
      <c r="B36" s="45"/>
      <c r="C36" s="46"/>
      <c r="D36" s="162"/>
      <c r="E36" s="162"/>
      <c r="F36" s="160"/>
      <c r="G36" s="160"/>
      <c r="H36" s="162"/>
      <c r="I36" s="160"/>
      <c r="J36" s="160"/>
      <c r="K36" s="162"/>
      <c r="L36" s="160"/>
      <c r="M36" s="160"/>
      <c r="N36" s="162"/>
      <c r="O36" s="160"/>
      <c r="P36" s="160"/>
      <c r="Q36" s="162"/>
      <c r="R36" s="160"/>
      <c r="S36" s="160"/>
      <c r="T36" s="162"/>
      <c r="U36" s="160"/>
      <c r="V36" s="455"/>
      <c r="W36" s="77">
        <f>W30*4+W34*4+W32*9</f>
        <v>856</v>
      </c>
      <c r="X36" s="48"/>
      <c r="Y36" s="49"/>
      <c r="Z36" s="12"/>
      <c r="AC36" s="47">
        <f>AC35*4/AF35</f>
        <v>0.14370953408658119</v>
      </c>
      <c r="AD36" s="47">
        <f>AD35*9/AF35</f>
        <v>0.25707756760187889</v>
      </c>
      <c r="AE36" s="47">
        <f>AE35*4/AF35</f>
        <v>0.5992128983115399</v>
      </c>
      <c r="AG36" s="79"/>
    </row>
    <row r="37" spans="2:33" s="32" customFormat="1" ht="27.9" customHeight="1">
      <c r="B37" s="88">
        <v>11</v>
      </c>
      <c r="C37" s="476"/>
      <c r="D37" s="161" t="str">
        <f>'114.11月菜單'!R39</f>
        <v>香Q米飯</v>
      </c>
      <c r="E37" s="161" t="s">
        <v>15</v>
      </c>
      <c r="F37" s="161"/>
      <c r="G37" s="161" t="str">
        <f>'114.11月菜單'!R40</f>
        <v>元氣豬排</v>
      </c>
      <c r="H37" s="161" t="s">
        <v>77</v>
      </c>
      <c r="I37" s="161"/>
      <c r="J37" s="161" t="str">
        <f>'114.11月菜單'!R41</f>
        <v>沙茶黑輪(加)</v>
      </c>
      <c r="K37" s="161" t="s">
        <v>17</v>
      </c>
      <c r="L37" s="161"/>
      <c r="M37" s="161" t="str">
        <f>'114.11月菜單'!R42</f>
        <v>黃金布丁蒸蛋</v>
      </c>
      <c r="N37" s="161" t="s">
        <v>15</v>
      </c>
      <c r="O37" s="161"/>
      <c r="P37" s="161" t="str">
        <f>'114.11月菜單'!R43</f>
        <v>季節蔬菜</v>
      </c>
      <c r="Q37" s="161" t="s">
        <v>18</v>
      </c>
      <c r="R37" s="161"/>
      <c r="S37" s="161" t="str">
        <f>'114.11月菜單'!R44</f>
        <v>金針肉絲湯(醃)</v>
      </c>
      <c r="T37" s="161" t="s">
        <v>17</v>
      </c>
      <c r="U37" s="161"/>
      <c r="V37" s="456"/>
      <c r="W37" s="29" t="s">
        <v>44</v>
      </c>
      <c r="X37" s="30" t="s">
        <v>19</v>
      </c>
      <c r="Y37" s="31">
        <v>6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>
      <c r="B38" s="89" t="s">
        <v>8</v>
      </c>
      <c r="C38" s="476"/>
      <c r="D38" s="160" t="s">
        <v>24</v>
      </c>
      <c r="E38" s="160"/>
      <c r="F38" s="160">
        <v>120</v>
      </c>
      <c r="G38" s="27" t="s">
        <v>223</v>
      </c>
      <c r="H38" s="233"/>
      <c r="I38" s="156">
        <v>40</v>
      </c>
      <c r="J38" s="160" t="s">
        <v>224</v>
      </c>
      <c r="K38" s="160" t="s">
        <v>118</v>
      </c>
      <c r="L38" s="160">
        <v>30</v>
      </c>
      <c r="M38" s="82" t="s">
        <v>69</v>
      </c>
      <c r="N38" s="82"/>
      <c r="O38" s="82">
        <v>55</v>
      </c>
      <c r="P38" s="160" t="s">
        <v>73</v>
      </c>
      <c r="Q38" s="160"/>
      <c r="R38" s="160">
        <v>120</v>
      </c>
      <c r="S38" s="175" t="s">
        <v>225</v>
      </c>
      <c r="T38" s="160" t="s">
        <v>84</v>
      </c>
      <c r="U38" s="160">
        <v>1</v>
      </c>
      <c r="V38" s="457"/>
      <c r="W38" s="78">
        <f>Y37*15+Y38*0+Y39*5+Y40*0+Y41*15+Y42*12+15</f>
        <v>115</v>
      </c>
      <c r="X38" s="34" t="s">
        <v>25</v>
      </c>
      <c r="Y38" s="35">
        <v>2.8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8"/>
    </row>
    <row r="39" spans="2:33" ht="27.9" customHeight="1">
      <c r="B39" s="89">
        <v>28</v>
      </c>
      <c r="C39" s="476"/>
      <c r="D39" s="160"/>
      <c r="E39" s="160"/>
      <c r="F39" s="160"/>
      <c r="G39" s="52"/>
      <c r="H39" s="141"/>
      <c r="I39" s="156"/>
      <c r="J39" s="160" t="s">
        <v>74</v>
      </c>
      <c r="K39" s="160"/>
      <c r="L39" s="160">
        <v>40</v>
      </c>
      <c r="M39" s="160" t="s">
        <v>99</v>
      </c>
      <c r="N39" s="160"/>
      <c r="O39" s="160">
        <v>1</v>
      </c>
      <c r="P39" s="160"/>
      <c r="Q39" s="160"/>
      <c r="R39" s="160"/>
      <c r="S39" s="173" t="s">
        <v>119</v>
      </c>
      <c r="T39" s="180"/>
      <c r="U39" s="160">
        <v>20</v>
      </c>
      <c r="V39" s="457"/>
      <c r="W39" s="36" t="s">
        <v>46</v>
      </c>
      <c r="X39" s="37" t="s">
        <v>27</v>
      </c>
      <c r="Y39" s="35">
        <v>2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>
      <c r="B40" s="89" t="s">
        <v>10</v>
      </c>
      <c r="C40" s="476"/>
      <c r="D40" s="162"/>
      <c r="E40" s="162"/>
      <c r="F40" s="160"/>
      <c r="G40" s="52"/>
      <c r="H40" s="141"/>
      <c r="I40" s="156"/>
      <c r="J40" s="160" t="s">
        <v>221</v>
      </c>
      <c r="K40" s="162"/>
      <c r="L40" s="160">
        <v>20</v>
      </c>
      <c r="M40" s="160"/>
      <c r="N40" s="167"/>
      <c r="O40" s="160"/>
      <c r="P40" s="160"/>
      <c r="Q40" s="162"/>
      <c r="R40" s="160"/>
      <c r="S40" s="472" t="s">
        <v>111</v>
      </c>
      <c r="T40" s="473"/>
      <c r="U40" s="160">
        <v>10</v>
      </c>
      <c r="V40" s="457"/>
      <c r="W40" s="76">
        <f>Y37*0+Y38*5+Y39*0+Y40*5+Y41*0+Y42*4</f>
        <v>29</v>
      </c>
      <c r="X40" s="37" t="s">
        <v>30</v>
      </c>
      <c r="Y40" s="35">
        <v>3</v>
      </c>
      <c r="Z40" s="12"/>
      <c r="AA40" s="13" t="s">
        <v>31</v>
      </c>
      <c r="AB40" s="14">
        <v>1.5</v>
      </c>
      <c r="AC40" s="14">
        <f>AB40*1</f>
        <v>1.5</v>
      </c>
      <c r="AD40" s="14" t="s">
        <v>29</v>
      </c>
      <c r="AE40" s="14">
        <f>AB40*5</f>
        <v>7.5</v>
      </c>
      <c r="AF40" s="14">
        <f>AC40*4+AE40*4</f>
        <v>36</v>
      </c>
      <c r="AG40" s="78"/>
    </row>
    <row r="41" spans="2:33" ht="27.9" customHeight="1">
      <c r="B41" s="478" t="s">
        <v>32</v>
      </c>
      <c r="C41" s="476"/>
      <c r="D41" s="162"/>
      <c r="E41" s="162"/>
      <c r="F41" s="160"/>
      <c r="G41"/>
      <c r="H41" s="141"/>
      <c r="I41"/>
      <c r="J41" s="160" t="s">
        <v>112</v>
      </c>
      <c r="K41" s="162"/>
      <c r="L41" s="160">
        <v>1</v>
      </c>
      <c r="M41" s="160"/>
      <c r="N41" s="162"/>
      <c r="O41" s="160"/>
      <c r="P41" s="160"/>
      <c r="Q41" s="162"/>
      <c r="R41" s="160"/>
      <c r="S41" s="160"/>
      <c r="T41" s="160"/>
      <c r="U41" s="160"/>
      <c r="V41" s="457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>
      <c r="B42" s="478"/>
      <c r="C42" s="476"/>
      <c r="D42" s="162"/>
      <c r="E42" s="162"/>
      <c r="F42" s="160"/>
      <c r="G42" s="160"/>
      <c r="H42" s="162"/>
      <c r="I42" s="160"/>
      <c r="J42" s="160"/>
      <c r="K42" s="162"/>
      <c r="L42" s="160"/>
      <c r="M42" s="160"/>
      <c r="N42" s="166"/>
      <c r="O42" s="160"/>
      <c r="P42" s="160"/>
      <c r="Q42" s="162"/>
      <c r="R42" s="160"/>
      <c r="S42" s="160"/>
      <c r="T42" s="162"/>
      <c r="U42" s="160"/>
      <c r="V42" s="457"/>
      <c r="W42" s="76">
        <f>Y37*2+Y38*7+Y39*1+Y40*0+Y41*0+Y42*8</f>
        <v>33.599999999999994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8"/>
    </row>
    <row r="43" spans="2:33" ht="27.9" customHeight="1">
      <c r="B43" s="84" t="s">
        <v>61</v>
      </c>
      <c r="C43" s="86"/>
      <c r="D43" s="162"/>
      <c r="E43" s="162"/>
      <c r="F43" s="160"/>
      <c r="G43" s="160"/>
      <c r="H43" s="162"/>
      <c r="I43" s="160"/>
      <c r="J43" s="160"/>
      <c r="K43" s="162"/>
      <c r="L43" s="160"/>
      <c r="M43" s="160"/>
      <c r="N43" s="162"/>
      <c r="O43" s="160"/>
      <c r="P43" s="160"/>
      <c r="Q43" s="162"/>
      <c r="R43" s="160"/>
      <c r="S43" s="160"/>
      <c r="T43" s="160"/>
      <c r="U43" s="160"/>
      <c r="V43" s="457"/>
      <c r="W43" s="36" t="s">
        <v>12</v>
      </c>
      <c r="X43" s="44"/>
      <c r="Y43" s="35"/>
      <c r="AC43" s="13">
        <f>SUM(AC38:AC42)</f>
        <v>29.599999999999998</v>
      </c>
      <c r="AD43" s="13">
        <f>SUM(AD38:AD42)</f>
        <v>24</v>
      </c>
      <c r="AE43" s="13">
        <f>SUM(AE38:AE42)</f>
        <v>97.5</v>
      </c>
      <c r="AF43" s="13">
        <f>AC43*4+AD43*9+AE43*4</f>
        <v>724.4</v>
      </c>
      <c r="AG43" s="67"/>
    </row>
    <row r="44" spans="2:33" ht="27.9" customHeight="1" thickBot="1">
      <c r="B44" s="90"/>
      <c r="C44" s="196"/>
      <c r="D44" s="164"/>
      <c r="E44" s="164"/>
      <c r="F44" s="165"/>
      <c r="G44" s="165"/>
      <c r="H44" s="164"/>
      <c r="I44" s="165"/>
      <c r="J44" s="165"/>
      <c r="K44" s="164"/>
      <c r="L44" s="165"/>
      <c r="M44" s="165"/>
      <c r="N44" s="164"/>
      <c r="O44" s="165"/>
      <c r="P44" s="165"/>
      <c r="Q44" s="164"/>
      <c r="R44" s="165"/>
      <c r="S44" s="165"/>
      <c r="T44" s="164"/>
      <c r="U44" s="165"/>
      <c r="V44" s="477"/>
      <c r="W44" s="197">
        <f>W38*4+W42*4+W40*9</f>
        <v>855.4</v>
      </c>
      <c r="X44" s="198"/>
      <c r="Y44" s="199"/>
      <c r="Z44" s="12"/>
      <c r="AC44" s="47">
        <f>AC43*4/AF43</f>
        <v>0.16344561016013251</v>
      </c>
      <c r="AD44" s="47">
        <f>AD43*9/AF43</f>
        <v>0.29817780231916069</v>
      </c>
      <c r="AE44" s="47">
        <f>AE43*4/AF43</f>
        <v>0.53837658752070683</v>
      </c>
      <c r="AG44" s="79"/>
    </row>
    <row r="45" spans="2:33" s="56" customFormat="1" ht="21.75" customHeight="1">
      <c r="B45" s="14"/>
      <c r="C45" s="13"/>
      <c r="D45" s="13"/>
      <c r="E45" s="64"/>
      <c r="F45" s="13"/>
      <c r="G45" s="13"/>
      <c r="H45" s="64"/>
      <c r="I45" s="13"/>
      <c r="J45" s="479"/>
      <c r="K45" s="479"/>
      <c r="L45" s="479"/>
      <c r="M45" s="479"/>
      <c r="N45" s="479"/>
      <c r="O45" s="479"/>
      <c r="P45" s="479"/>
      <c r="Q45" s="479"/>
      <c r="R45" s="479"/>
      <c r="S45" s="479"/>
      <c r="T45" s="479"/>
      <c r="U45" s="479"/>
      <c r="V45" s="479"/>
      <c r="W45" s="479"/>
      <c r="X45" s="479"/>
      <c r="Y45" s="479"/>
      <c r="Z45" s="65"/>
      <c r="AB45" s="51"/>
    </row>
    <row r="46" spans="2:33">
      <c r="B46" s="51"/>
      <c r="C46" s="56"/>
      <c r="D46" s="450"/>
      <c r="E46" s="450"/>
      <c r="F46" s="451"/>
      <c r="G46" s="451"/>
      <c r="H46" s="66"/>
      <c r="K46" s="66"/>
      <c r="N46" s="66"/>
      <c r="Q46" s="66"/>
      <c r="T46" s="66"/>
    </row>
  </sheetData>
  <mergeCells count="23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15:H15"/>
    <mergeCell ref="C21:C26"/>
    <mergeCell ref="V21:V28"/>
    <mergeCell ref="B25:B26"/>
    <mergeCell ref="C29:C34"/>
    <mergeCell ref="V29:V36"/>
    <mergeCell ref="B33:B34"/>
    <mergeCell ref="S31:T31"/>
    <mergeCell ref="C37:C42"/>
    <mergeCell ref="V37:V44"/>
    <mergeCell ref="B41:B42"/>
    <mergeCell ref="J45:Y45"/>
    <mergeCell ref="D46:G46"/>
    <mergeCell ref="S40:T40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114.11月菜單</vt:lpstr>
      <vt:lpstr>第一週明細</vt:lpstr>
      <vt:lpstr>第二週明細</vt:lpstr>
      <vt:lpstr>第三週明細 </vt:lpstr>
      <vt:lpstr>第四週明細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2025-10-20T04:07:42Z</cp:lastPrinted>
  <dcterms:created xsi:type="dcterms:W3CDTF">2013-10-17T10:44:48Z</dcterms:created>
  <dcterms:modified xsi:type="dcterms:W3CDTF">2025-10-20T04:07:45Z</dcterms:modified>
</cp:coreProperties>
</file>