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36F732FF-F515-4A91-9A78-8003503F9A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0月菜單" sheetId="20" r:id="rId1"/>
    <sheet name="第一週明細" sheetId="3" r:id="rId2"/>
    <sheet name="第二週明細" sheetId="4" r:id="rId3"/>
    <sheet name="第三週明細" sheetId="7" r:id="rId4"/>
    <sheet name="第四週明細" sheetId="8" r:id="rId5"/>
    <sheet name="第五週明細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4" l="1"/>
  <c r="W14" i="7"/>
  <c r="W14" i="8"/>
  <c r="W14" i="21"/>
  <c r="O27" i="20"/>
  <c r="Q28" i="20"/>
  <c r="Q27" i="20"/>
  <c r="O28" i="20"/>
  <c r="W22" i="4" l="1"/>
  <c r="W26" i="4"/>
  <c r="W24" i="4"/>
  <c r="W28" i="4"/>
  <c r="W34" i="7"/>
  <c r="W36" i="7" s="1"/>
  <c r="W32" i="7"/>
  <c r="W30" i="7"/>
  <c r="G29" i="7"/>
  <c r="J29" i="7"/>
  <c r="M29" i="7"/>
  <c r="P29" i="7"/>
  <c r="S29" i="7"/>
  <c r="G21" i="4"/>
  <c r="J21" i="4"/>
  <c r="M21" i="4"/>
  <c r="P21" i="4"/>
  <c r="S21" i="4"/>
  <c r="D21" i="4"/>
  <c r="D37" i="8"/>
  <c r="G37" i="8"/>
  <c r="J37" i="8"/>
  <c r="M18" i="20" l="1"/>
  <c r="K19" i="20"/>
  <c r="W30" i="21" l="1"/>
  <c r="O46" i="20" s="1"/>
  <c r="W22" i="21"/>
  <c r="K46" i="20" s="1"/>
  <c r="G28" i="20"/>
  <c r="W18" i="7"/>
  <c r="I28" i="20" s="1"/>
  <c r="W16" i="7"/>
  <c r="I27" i="20" s="1"/>
  <c r="W22" i="7"/>
  <c r="S13" i="7"/>
  <c r="P13" i="7"/>
  <c r="M13" i="7"/>
  <c r="J13" i="7"/>
  <c r="G13" i="7"/>
  <c r="G19" i="20"/>
  <c r="W22" i="3"/>
  <c r="W18" i="4"/>
  <c r="I19" i="20" s="1"/>
  <c r="W16" i="4"/>
  <c r="I18" i="20" s="1"/>
  <c r="W20" i="7" l="1"/>
  <c r="G27" i="20" s="1"/>
  <c r="W20" i="4"/>
  <c r="G18" i="20" s="1"/>
  <c r="W10" i="4"/>
  <c r="W8" i="4"/>
  <c r="W12" i="4" l="1"/>
  <c r="W34" i="21"/>
  <c r="Q46" i="20" s="1"/>
  <c r="W32" i="21"/>
  <c r="Q45" i="20" s="1"/>
  <c r="W26" i="21"/>
  <c r="M46" i="20" s="1"/>
  <c r="W24" i="21"/>
  <c r="M45" i="20" s="1"/>
  <c r="S29" i="21"/>
  <c r="P29" i="21"/>
  <c r="M29" i="21"/>
  <c r="J29" i="21"/>
  <c r="G29" i="21"/>
  <c r="D29" i="21"/>
  <c r="S21" i="21"/>
  <c r="P21" i="21"/>
  <c r="M21" i="21"/>
  <c r="J21" i="21"/>
  <c r="G21" i="21"/>
  <c r="D21" i="21"/>
  <c r="S13" i="4"/>
  <c r="P13" i="4"/>
  <c r="M13" i="4"/>
  <c r="J13" i="4"/>
  <c r="G13" i="4"/>
  <c r="D13" i="4"/>
  <c r="G5" i="4"/>
  <c r="W28" i="21" l="1"/>
  <c r="K45" i="20" s="1"/>
  <c r="W36" i="21"/>
  <c r="O45" i="20" s="1"/>
  <c r="S13" i="21" l="1"/>
  <c r="P13" i="21"/>
  <c r="M13" i="21"/>
  <c r="J13" i="21"/>
  <c r="G13" i="21"/>
  <c r="D13" i="21"/>
  <c r="W18" i="21"/>
  <c r="I46" i="20" s="1"/>
  <c r="W16" i="21"/>
  <c r="I45" i="20" s="1"/>
  <c r="W20" i="21" l="1"/>
  <c r="G45" i="20" s="1"/>
  <c r="G46" i="20"/>
  <c r="W6" i="21" l="1"/>
  <c r="W8" i="21"/>
  <c r="W10" i="21" l="1"/>
  <c r="W12" i="21" l="1"/>
  <c r="S5" i="21" l="1"/>
  <c r="P5" i="21"/>
  <c r="M5" i="21"/>
  <c r="J5" i="21"/>
  <c r="G5" i="21"/>
  <c r="D5" i="21"/>
  <c r="E46" i="20" l="1"/>
  <c r="E45" i="20"/>
  <c r="C46" i="20"/>
  <c r="C45" i="20"/>
  <c r="W44" i="21"/>
  <c r="AE42" i="21"/>
  <c r="AD41" i="21"/>
  <c r="AF41" i="21" s="1"/>
  <c r="AE40" i="21"/>
  <c r="AC40" i="21"/>
  <c r="AD39" i="21"/>
  <c r="AD43" i="21" s="1"/>
  <c r="AC39" i="21"/>
  <c r="AE38" i="21"/>
  <c r="AE43" i="21" s="1"/>
  <c r="AC38" i="21"/>
  <c r="AE34" i="21"/>
  <c r="AD33" i="21"/>
  <c r="AF33" i="21" s="1"/>
  <c r="AE32" i="21"/>
  <c r="AC32" i="21"/>
  <c r="AD31" i="21"/>
  <c r="AD35" i="21" s="1"/>
  <c r="AC31" i="21"/>
  <c r="AE30" i="21"/>
  <c r="AC30" i="21"/>
  <c r="AC35" i="21" s="1"/>
  <c r="AE26" i="21"/>
  <c r="AD25" i="21"/>
  <c r="AF25" i="21" s="1"/>
  <c r="AE24" i="21"/>
  <c r="AC24" i="21"/>
  <c r="AD23" i="21"/>
  <c r="AD27" i="21" s="1"/>
  <c r="AC23" i="21"/>
  <c r="AE22" i="21"/>
  <c r="AC22" i="21"/>
  <c r="AE18" i="21"/>
  <c r="AD17" i="21"/>
  <c r="AF17" i="21" s="1"/>
  <c r="AE16" i="21"/>
  <c r="AC16" i="21"/>
  <c r="AD15" i="21"/>
  <c r="AD19" i="21" s="1"/>
  <c r="AC15" i="21"/>
  <c r="AE14" i="21"/>
  <c r="AC14" i="21"/>
  <c r="AE10" i="21"/>
  <c r="AD9" i="21"/>
  <c r="AE8" i="21"/>
  <c r="AC8" i="21"/>
  <c r="AD7" i="21"/>
  <c r="AC7" i="21"/>
  <c r="AE6" i="21"/>
  <c r="AC6" i="21"/>
  <c r="AF7" i="21" l="1"/>
  <c r="AF15" i="21"/>
  <c r="AF31" i="21"/>
  <c r="AF39" i="21"/>
  <c r="AF16" i="21"/>
  <c r="AF40" i="21"/>
  <c r="AF8" i="21"/>
  <c r="AF32" i="21"/>
  <c r="AE27" i="21"/>
  <c r="AD11" i="21"/>
  <c r="AF23" i="21"/>
  <c r="AF24" i="21"/>
  <c r="AC43" i="21"/>
  <c r="AF43" i="21" s="1"/>
  <c r="AD44" i="21" s="1"/>
  <c r="AF9" i="21"/>
  <c r="AE19" i="21"/>
  <c r="AE35" i="21"/>
  <c r="AF35" i="21" s="1"/>
  <c r="AE36" i="21" s="1"/>
  <c r="AE11" i="21"/>
  <c r="AC19" i="21"/>
  <c r="AC27" i="21"/>
  <c r="AC11" i="21"/>
  <c r="AF14" i="21"/>
  <c r="AF30" i="21"/>
  <c r="AF38" i="21"/>
  <c r="AF6" i="21"/>
  <c r="AF22" i="21"/>
  <c r="AF11" i="21" l="1"/>
  <c r="AC12" i="21" s="1"/>
  <c r="AF19" i="21"/>
  <c r="AD20" i="21" s="1"/>
  <c r="AF27" i="21"/>
  <c r="AE28" i="21" s="1"/>
  <c r="AC28" i="21"/>
  <c r="AD28" i="21"/>
  <c r="AD12" i="21"/>
  <c r="AD36" i="21"/>
  <c r="AC36" i="21"/>
  <c r="AE44" i="21"/>
  <c r="AC44" i="21"/>
  <c r="AE20" i="21"/>
  <c r="AC20" i="21"/>
  <c r="AE12" i="21"/>
  <c r="W34" i="8" l="1"/>
  <c r="W32" i="8"/>
  <c r="W30" i="8"/>
  <c r="W26" i="8"/>
  <c r="W24" i="8"/>
  <c r="W22" i="8"/>
  <c r="W18" i="8"/>
  <c r="W16" i="8"/>
  <c r="W10" i="8"/>
  <c r="W8" i="8"/>
  <c r="W6" i="8"/>
  <c r="W26" i="7"/>
  <c r="W24" i="7"/>
  <c r="W10" i="7"/>
  <c r="W8" i="7"/>
  <c r="W6" i="7"/>
  <c r="W34" i="4"/>
  <c r="W32" i="4"/>
  <c r="W30" i="4"/>
  <c r="M19" i="20"/>
  <c r="W34" i="3"/>
  <c r="W32" i="3"/>
  <c r="W30" i="3"/>
  <c r="W26" i="3"/>
  <c r="W24" i="3"/>
  <c r="W10" i="3"/>
  <c r="W8" i="3"/>
  <c r="W18" i="3"/>
  <c r="W16" i="3"/>
  <c r="W28" i="8" l="1"/>
  <c r="W28" i="3"/>
  <c r="W36" i="8"/>
  <c r="W36" i="3"/>
  <c r="W20" i="8"/>
  <c r="W12" i="8"/>
  <c r="W28" i="7"/>
  <c r="W12" i="7"/>
  <c r="W36" i="4"/>
  <c r="K18" i="20"/>
  <c r="W12" i="3"/>
  <c r="W20" i="3"/>
  <c r="Q10" i="20"/>
  <c r="Q9" i="20"/>
  <c r="O10" i="20"/>
  <c r="S29" i="3"/>
  <c r="P29" i="3"/>
  <c r="M29" i="3"/>
  <c r="J29" i="3"/>
  <c r="G29" i="3"/>
  <c r="D29" i="3"/>
  <c r="O9" i="20"/>
  <c r="K9" i="20" l="1"/>
  <c r="O36" i="20" l="1"/>
  <c r="Q37" i="20"/>
  <c r="Q36" i="20"/>
  <c r="O37" i="20"/>
  <c r="K36" i="20"/>
  <c r="M10" i="20"/>
  <c r="M9" i="20"/>
  <c r="K10" i="20"/>
  <c r="S29" i="8"/>
  <c r="P29" i="8"/>
  <c r="M29" i="8"/>
  <c r="J29" i="8"/>
  <c r="G29" i="8"/>
  <c r="D29" i="8"/>
  <c r="S21" i="3"/>
  <c r="P21" i="3"/>
  <c r="M21" i="3"/>
  <c r="J21" i="3"/>
  <c r="G21" i="3"/>
  <c r="D21" i="3"/>
  <c r="S5" i="8" l="1"/>
  <c r="P5" i="8"/>
  <c r="M5" i="8"/>
  <c r="J5" i="8"/>
  <c r="G5" i="8"/>
  <c r="D5" i="8"/>
  <c r="E37" i="20" l="1"/>
  <c r="E36" i="20"/>
  <c r="C37" i="20"/>
  <c r="C36" i="20" l="1"/>
  <c r="E28" i="20" l="1"/>
  <c r="S5" i="7"/>
  <c r="P5" i="7"/>
  <c r="M5" i="7"/>
  <c r="J5" i="7"/>
  <c r="G5" i="7"/>
  <c r="D5" i="7"/>
  <c r="E27" i="20" l="1"/>
  <c r="C27" i="20"/>
  <c r="C28" i="20"/>
  <c r="M21" i="7"/>
  <c r="M37" i="20" l="1"/>
  <c r="I37" i="20"/>
  <c r="K37" i="20"/>
  <c r="I36" i="20"/>
  <c r="G37" i="20"/>
  <c r="S21" i="8"/>
  <c r="P21" i="8"/>
  <c r="M21" i="8"/>
  <c r="J21" i="8"/>
  <c r="G21" i="8"/>
  <c r="D21" i="8"/>
  <c r="S13" i="8"/>
  <c r="P13" i="8"/>
  <c r="M13" i="8"/>
  <c r="J13" i="8"/>
  <c r="G13" i="8"/>
  <c r="D13" i="8"/>
  <c r="M36" i="20" l="1"/>
  <c r="G36" i="20"/>
  <c r="D21" i="7" l="1"/>
  <c r="D13" i="7"/>
  <c r="D29" i="4"/>
  <c r="D29" i="7" l="1"/>
  <c r="S21" i="7"/>
  <c r="P21" i="7"/>
  <c r="J21" i="7"/>
  <c r="G21" i="7"/>
  <c r="D5" i="4"/>
  <c r="M28" i="20" l="1"/>
  <c r="M27" i="20"/>
  <c r="K28" i="20"/>
  <c r="K27" i="20" l="1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<sst xmlns="http://schemas.openxmlformats.org/spreadsheetml/2006/main" count="1238" uniqueCount="317">
  <si>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</si>
  <si>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</si>
  <si>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</si>
  <si>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</si>
  <si>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</si>
  <si>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</si>
  <si>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</si>
  <si>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</si>
  <si>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</si>
  <si>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</si>
  <si>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</si>
  <si>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</si>
  <si>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</si>
  <si>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</si>
  <si>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</si>
  <si>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</si>
  <si>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</si>
  <si>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</si>
  <si>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</si>
  <si>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</si>
  <si>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</si>
  <si>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</si>
  <si>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</si>
  <si>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</si>
  <si>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</si>
  <si>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</si>
  <si>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</si>
  <si>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</si>
  <si>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</si>
  <si>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</si>
  <si>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</si>
  <si>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</si>
  <si>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</si>
  <si>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</si>
  <si>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</si>
  <si>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</si>
  <si>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</si>
  <si>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</si>
  <si>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</si>
  <si>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</si>
  <si>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</si>
  <si>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</si>
  <si>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</si>
  <si>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</si>
  <si>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</si>
  <si>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</si>
  <si>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</si>
  <si>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</si>
  <si>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</si>
  <si>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</si>
  <si>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</si>
  <si>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蔬菜</t>
    <phoneticPr fontId="19" type="noConversion"/>
  </si>
  <si>
    <t>香Q米飯</t>
    <phoneticPr fontId="19" type="noConversion"/>
  </si>
  <si>
    <t>星期三</t>
    <phoneticPr fontId="19" type="noConversion"/>
  </si>
  <si>
    <t>蔬菜</t>
    <phoneticPr fontId="19" type="noConversion"/>
  </si>
  <si>
    <t>熱量:</t>
    <phoneticPr fontId="19" type="noConversion"/>
  </si>
  <si>
    <t>熱量:</t>
    <phoneticPr fontId="19" type="noConversion"/>
  </si>
  <si>
    <t>煮</t>
    <phoneticPr fontId="19" type="noConversion"/>
  </si>
  <si>
    <t>蔬菜</t>
    <phoneticPr fontId="19" type="noConversion"/>
  </si>
  <si>
    <t>炸</t>
    <phoneticPr fontId="19" type="noConversion"/>
  </si>
  <si>
    <t>豆魚肉蛋類</t>
    <phoneticPr fontId="19" type="noConversion"/>
  </si>
  <si>
    <t>蔬菜類</t>
    <phoneticPr fontId="19" type="noConversion"/>
  </si>
  <si>
    <t>煮</t>
    <phoneticPr fontId="19" type="noConversion"/>
  </si>
  <si>
    <t>白米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</si>
  <si>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</si>
  <si>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</si>
  <si>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</si>
  <si>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香Q米飯</t>
  </si>
  <si>
    <t>蒸</t>
    <phoneticPr fontId="19" type="noConversion"/>
  </si>
  <si>
    <t>白米</t>
    <phoneticPr fontId="19" type="noConversion"/>
  </si>
  <si>
    <t>川燙</t>
    <phoneticPr fontId="19" type="noConversion"/>
  </si>
  <si>
    <t>蔬菜</t>
    <phoneticPr fontId="19" type="noConversion"/>
  </si>
  <si>
    <t>煮</t>
    <phoneticPr fontId="19" type="noConversion"/>
  </si>
  <si>
    <t>味噌</t>
    <phoneticPr fontId="19" type="noConversion"/>
  </si>
  <si>
    <t>白米</t>
    <phoneticPr fontId="19" type="noConversion"/>
  </si>
  <si>
    <t>木耳</t>
    <phoneticPr fontId="19" type="noConversion"/>
  </si>
  <si>
    <t>月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</si>
  <si>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</si>
  <si>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</si>
  <si>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</si>
  <si>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</si>
  <si>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</si>
  <si>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</si>
  <si>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季節蔬菜</t>
    <phoneticPr fontId="19" type="noConversion"/>
  </si>
  <si>
    <t>季節蔬菜</t>
    <phoneticPr fontId="19" type="noConversion"/>
  </si>
  <si>
    <t>季節蔬菜</t>
    <phoneticPr fontId="19" type="noConversion"/>
  </si>
  <si>
    <t>季節蔬菜</t>
    <phoneticPr fontId="19" type="noConversion"/>
  </si>
  <si>
    <t>香Q米飯</t>
    <phoneticPr fontId="19" type="noConversion"/>
  </si>
  <si>
    <t>香Q米飯</t>
    <phoneticPr fontId="19" type="noConversion"/>
  </si>
  <si>
    <t>洋蔥</t>
    <phoneticPr fontId="19" type="noConversion"/>
  </si>
  <si>
    <t>雞蛋</t>
    <phoneticPr fontId="19" type="noConversion"/>
  </si>
  <si>
    <t>白米</t>
    <phoneticPr fontId="19" type="noConversion"/>
  </si>
  <si>
    <t>季節青菜</t>
    <phoneticPr fontId="19" type="noConversion"/>
  </si>
  <si>
    <t>星期四</t>
    <phoneticPr fontId="19" type="noConversion"/>
  </si>
  <si>
    <t>川燙</t>
    <phoneticPr fontId="19" type="noConversion"/>
  </si>
  <si>
    <t>蒸</t>
    <phoneticPr fontId="19" type="noConversion"/>
  </si>
  <si>
    <t>生鮮豬絞肉</t>
    <phoneticPr fontId="19" type="noConversion"/>
  </si>
  <si>
    <t>三色豆</t>
    <phoneticPr fontId="19" type="noConversion"/>
  </si>
  <si>
    <t>不供餐</t>
    <phoneticPr fontId="19" type="noConversion"/>
  </si>
  <si>
    <t>脂肪：</t>
    <phoneticPr fontId="19" type="noConversion"/>
  </si>
  <si>
    <t>冬瓜</t>
    <phoneticPr fontId="19" type="noConversion"/>
  </si>
  <si>
    <t>烤</t>
    <phoneticPr fontId="19" type="noConversion"/>
  </si>
  <si>
    <t>雞翅</t>
    <phoneticPr fontId="19" type="noConversion"/>
  </si>
  <si>
    <t>蛋白質：</t>
    <phoneticPr fontId="19" type="noConversion"/>
  </si>
  <si>
    <t>金針菇</t>
    <phoneticPr fontId="19" type="noConversion"/>
  </si>
  <si>
    <t>臺灣(豬肉及豬可食部位原料之原產地:臺灣)</t>
  </si>
  <si>
    <t>季節蔬菜</t>
    <phoneticPr fontId="19" type="noConversion"/>
  </si>
  <si>
    <t>食材以可食量標示</t>
    <phoneticPr fontId="19" type="noConversion"/>
  </si>
  <si>
    <t>豬肉來源:臺灣(豬肉及豬可食部位原料之原產地:臺灣)</t>
  </si>
  <si>
    <t>備註</t>
    <phoneticPr fontId="19" type="noConversion"/>
  </si>
  <si>
    <t>水果/乳品</t>
    <phoneticPr fontId="19" type="noConversion"/>
  </si>
  <si>
    <t>食物類別</t>
    <phoneticPr fontId="19" type="noConversion"/>
  </si>
  <si>
    <t>醣類：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</si>
  <si>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</si>
  <si>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</si>
  <si>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</si>
  <si>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</si>
  <si>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脂肪：</t>
    <phoneticPr fontId="19" type="noConversion"/>
  </si>
  <si>
    <t>肉</t>
    <phoneticPr fontId="19" type="noConversion"/>
  </si>
  <si>
    <t>菜</t>
    <phoneticPr fontId="19" type="noConversion"/>
  </si>
  <si>
    <t xml:space="preserve"> </t>
    <phoneticPr fontId="19" type="noConversion"/>
  </si>
  <si>
    <t>蛋白質：</t>
    <phoneticPr fontId="19" type="noConversion"/>
  </si>
  <si>
    <t>油</t>
    <phoneticPr fontId="19" type="noConversion"/>
  </si>
  <si>
    <t xml:space="preserve"> </t>
    <phoneticPr fontId="19" type="noConversion"/>
  </si>
  <si>
    <t>水果</t>
    <phoneticPr fontId="19" type="noConversion"/>
  </si>
  <si>
    <t>脂肪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</si>
  <si>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</si>
  <si>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</si>
  <si>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</si>
  <si>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</si>
  <si>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</si>
  <si>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</si>
  <si>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</si>
  <si>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醣類</t>
    <phoneticPr fontId="19" type="noConversion"/>
  </si>
  <si>
    <t>主食</t>
    <phoneticPr fontId="19" type="noConversion"/>
  </si>
  <si>
    <t>蛋白質</t>
    <phoneticPr fontId="19" type="noConversion"/>
  </si>
  <si>
    <t>醣類</t>
    <phoneticPr fontId="19" type="noConversion"/>
  </si>
  <si>
    <t>熱量</t>
    <phoneticPr fontId="19" type="noConversion"/>
  </si>
  <si>
    <t>菜</t>
    <phoneticPr fontId="19" type="noConversion"/>
  </si>
  <si>
    <t>蛋白質</t>
    <phoneticPr fontId="19" type="noConversion"/>
  </si>
  <si>
    <t>脂肪</t>
    <phoneticPr fontId="19" type="noConversion"/>
  </si>
  <si>
    <t>主食</t>
    <phoneticPr fontId="19" type="noConversion"/>
  </si>
  <si>
    <t>蒸</t>
  </si>
  <si>
    <t>煮</t>
  </si>
  <si>
    <t>川燙</t>
  </si>
  <si>
    <t>主食類</t>
  </si>
  <si>
    <t>白米</t>
  </si>
  <si>
    <t>蔬菜</t>
  </si>
  <si>
    <t>豆魚肉蛋類</t>
  </si>
  <si>
    <t>蔬菜類</t>
  </si>
  <si>
    <t>油脂類</t>
  </si>
  <si>
    <t>水果類</t>
  </si>
  <si>
    <t>奶類</t>
  </si>
  <si>
    <t>餐數</t>
  </si>
  <si>
    <t>粉薑</t>
    <phoneticPr fontId="19" type="noConversion"/>
  </si>
  <si>
    <t>胡蘿蔔</t>
    <phoneticPr fontId="19" type="noConversion"/>
  </si>
  <si>
    <t>玉米濃湯</t>
    <phoneticPr fontId="19" type="noConversion"/>
  </si>
  <si>
    <t>芡</t>
    <phoneticPr fontId="19" type="noConversion"/>
  </si>
  <si>
    <t>豬肉絲</t>
    <phoneticPr fontId="19" type="noConversion"/>
  </si>
  <si>
    <t>甘藍</t>
    <phoneticPr fontId="19" type="noConversion"/>
  </si>
  <si>
    <t>豬絞肉</t>
    <phoneticPr fontId="19" type="noConversion"/>
  </si>
  <si>
    <t>國慶日</t>
    <phoneticPr fontId="19" type="noConversion"/>
  </si>
  <si>
    <t>蒸蛋</t>
    <phoneticPr fontId="19" type="noConversion"/>
  </si>
  <si>
    <t>玉米三色</t>
    <phoneticPr fontId="19" type="noConversion"/>
  </si>
  <si>
    <t>台式炒麵</t>
    <phoneticPr fontId="19" type="noConversion"/>
  </si>
  <si>
    <t>星期二</t>
    <phoneticPr fontId="19" type="noConversion"/>
  </si>
  <si>
    <t>豬絞肉</t>
    <phoneticPr fontId="19" type="noConversion"/>
  </si>
  <si>
    <t>炒</t>
    <phoneticPr fontId="19" type="noConversion"/>
  </si>
  <si>
    <t>綠豆芽</t>
    <phoneticPr fontId="19" type="noConversion"/>
  </si>
  <si>
    <t>胡蘿蔔</t>
    <phoneticPr fontId="19" type="noConversion"/>
  </si>
  <si>
    <t>乾香菇</t>
    <phoneticPr fontId="19" type="noConversion"/>
  </si>
  <si>
    <t>新鮮麻竹筍</t>
    <phoneticPr fontId="19" type="noConversion"/>
  </si>
  <si>
    <t>油蔥酥</t>
    <phoneticPr fontId="19" type="noConversion"/>
  </si>
  <si>
    <t>傳統豆腐</t>
    <phoneticPr fontId="19" type="noConversion"/>
  </si>
  <si>
    <t>冷凍玉米粒</t>
    <phoneticPr fontId="19" type="noConversion"/>
  </si>
  <si>
    <t>豬肉片</t>
    <phoneticPr fontId="19" type="noConversion"/>
  </si>
  <si>
    <t>冷凍花椰菜</t>
    <phoneticPr fontId="19" type="noConversion"/>
  </si>
  <si>
    <t>乾裙帶菜</t>
    <phoneticPr fontId="19" type="noConversion"/>
  </si>
  <si>
    <t>豬絞肉</t>
    <phoneticPr fontId="19" type="noConversion"/>
  </si>
  <si>
    <t>魚排</t>
    <phoneticPr fontId="19" type="noConversion"/>
  </si>
  <si>
    <t>煮</t>
    <phoneticPr fontId="19" type="noConversion"/>
  </si>
  <si>
    <t>冷凍玉米粒</t>
    <phoneticPr fontId="19" type="noConversion"/>
  </si>
  <si>
    <t>炒</t>
    <phoneticPr fontId="19" type="noConversion"/>
  </si>
  <si>
    <t>滷</t>
    <phoneticPr fontId="19" type="noConversion"/>
  </si>
  <si>
    <t>馬鈴薯</t>
    <phoneticPr fontId="19" type="noConversion"/>
  </si>
  <si>
    <t>豆腐丁</t>
    <phoneticPr fontId="19" type="noConversion"/>
  </si>
  <si>
    <t>麵條</t>
    <phoneticPr fontId="19" type="noConversion"/>
  </si>
  <si>
    <t>雞胸丁</t>
    <phoneticPr fontId="19" type="noConversion"/>
  </si>
  <si>
    <t>杏鮑菇</t>
    <phoneticPr fontId="19" type="noConversion"/>
  </si>
  <si>
    <t>雞丁</t>
    <phoneticPr fontId="19" type="noConversion"/>
  </si>
  <si>
    <t>無骨雞排</t>
    <phoneticPr fontId="19" type="noConversion"/>
  </si>
  <si>
    <t>黑輪</t>
    <phoneticPr fontId="19" type="noConversion"/>
  </si>
  <si>
    <t>海帶滷豆干</t>
    <phoneticPr fontId="19" type="noConversion"/>
  </si>
  <si>
    <t>酸辣湯</t>
    <phoneticPr fontId="19" type="noConversion"/>
  </si>
  <si>
    <t>洋芋濃湯</t>
    <phoneticPr fontId="19" type="noConversion"/>
  </si>
  <si>
    <t>泡菜肉片</t>
    <phoneticPr fontId="19" type="noConversion"/>
  </si>
  <si>
    <t>高麗菜飯</t>
    <phoneticPr fontId="19" type="noConversion"/>
  </si>
  <si>
    <t>海芽蛋花湯</t>
    <phoneticPr fontId="19" type="noConversion"/>
  </si>
  <si>
    <t>沙茶白菜滷</t>
    <phoneticPr fontId="19" type="noConversion"/>
  </si>
  <si>
    <t>油蔥拌飯</t>
    <phoneticPr fontId="19" type="noConversion"/>
  </si>
  <si>
    <t>海帶結</t>
    <phoneticPr fontId="19" type="noConversion"/>
  </si>
  <si>
    <t>豆干</t>
    <phoneticPr fontId="19" type="noConversion"/>
  </si>
  <si>
    <t>結球白菜</t>
    <phoneticPr fontId="19" type="noConversion"/>
  </si>
  <si>
    <t>香菇絲</t>
    <phoneticPr fontId="19" type="noConversion"/>
  </si>
  <si>
    <t>大蒜</t>
    <phoneticPr fontId="19" type="noConversion"/>
  </si>
  <si>
    <t>白蘿蔔</t>
    <phoneticPr fontId="19" type="noConversion"/>
  </si>
  <si>
    <t>豆干肉絲</t>
    <phoneticPr fontId="19" type="noConversion"/>
  </si>
  <si>
    <t>榨菜</t>
    <phoneticPr fontId="19" type="noConversion"/>
  </si>
  <si>
    <t>蝦米</t>
    <phoneticPr fontId="19" type="noConversion"/>
  </si>
  <si>
    <t>腓力雞排</t>
    <phoneticPr fontId="19" type="noConversion"/>
  </si>
  <si>
    <t>雞肉</t>
    <phoneticPr fontId="19" type="noConversion"/>
  </si>
  <si>
    <t>冬瓜湯</t>
    <phoneticPr fontId="19" type="noConversion"/>
  </si>
  <si>
    <t>紅燒排骨</t>
    <phoneticPr fontId="19" type="noConversion"/>
  </si>
  <si>
    <t>排骨肉</t>
    <phoneticPr fontId="19" type="noConversion"/>
  </si>
  <si>
    <t>豬肉丁</t>
    <phoneticPr fontId="19" type="noConversion"/>
  </si>
  <si>
    <t>洋蔥肉片</t>
    <phoneticPr fontId="19" type="noConversion"/>
  </si>
  <si>
    <t>味噌海芽湯</t>
    <phoneticPr fontId="19" type="noConversion"/>
  </si>
  <si>
    <t>豬腳丁</t>
    <phoneticPr fontId="19" type="noConversion"/>
  </si>
  <si>
    <t>蘿蔔湯</t>
    <phoneticPr fontId="19" type="noConversion"/>
  </si>
  <si>
    <t>每週供應魚類產品.小心魚刺</t>
    <phoneticPr fontId="19" type="noConversion"/>
  </si>
  <si>
    <t>豬肉來源:臺灣(豬肉及豬可食部位原料之原產地:臺灣)</t>
    <phoneticPr fontId="19" type="noConversion"/>
  </si>
  <si>
    <t>中秋節</t>
    <phoneticPr fontId="19" type="noConversion"/>
  </si>
  <si>
    <t>放假一天</t>
    <phoneticPr fontId="19" type="noConversion"/>
  </si>
  <si>
    <t>10月10日(五)</t>
    <phoneticPr fontId="19" type="noConversion"/>
  </si>
  <si>
    <t>10月6日(一)</t>
    <phoneticPr fontId="19" type="noConversion"/>
  </si>
  <si>
    <t>10月7日(二)</t>
    <phoneticPr fontId="19" type="noConversion"/>
  </si>
  <si>
    <t>10月8日(三)</t>
    <phoneticPr fontId="19" type="noConversion"/>
  </si>
  <si>
    <t>10月9日(四)</t>
    <phoneticPr fontId="19" type="noConversion"/>
  </si>
  <si>
    <t>10月1日(三)</t>
    <phoneticPr fontId="19" type="noConversion"/>
  </si>
  <si>
    <t>10月2日(四)</t>
    <phoneticPr fontId="19" type="noConversion"/>
  </si>
  <si>
    <t>10月3日(五)</t>
    <phoneticPr fontId="19" type="noConversion"/>
  </si>
  <si>
    <t>10月13日(一)</t>
    <phoneticPr fontId="19" type="noConversion"/>
  </si>
  <si>
    <t>10月14日(二)</t>
    <phoneticPr fontId="19" type="noConversion"/>
  </si>
  <si>
    <t>10月15日(三)</t>
    <phoneticPr fontId="19" type="noConversion"/>
  </si>
  <si>
    <t>10月16日(四)</t>
    <phoneticPr fontId="19" type="noConversion"/>
  </si>
  <si>
    <t>10月17日(五)</t>
    <phoneticPr fontId="19" type="noConversion"/>
  </si>
  <si>
    <t>10月20日(一)</t>
    <phoneticPr fontId="19" type="noConversion"/>
  </si>
  <si>
    <t>10月21日(二)</t>
    <phoneticPr fontId="19" type="noConversion"/>
  </si>
  <si>
    <t>10月22日(三)</t>
    <phoneticPr fontId="19" type="noConversion"/>
  </si>
  <si>
    <t>10月23日(四)</t>
    <phoneticPr fontId="19" type="noConversion"/>
  </si>
  <si>
    <t>10月24日(五)</t>
    <phoneticPr fontId="19" type="noConversion"/>
  </si>
  <si>
    <t>10月27日(一)</t>
    <phoneticPr fontId="19" type="noConversion"/>
  </si>
  <si>
    <t>10月28日(二)</t>
    <phoneticPr fontId="19" type="noConversion"/>
  </si>
  <si>
    <t>10月29日(三)</t>
    <phoneticPr fontId="19" type="noConversion"/>
  </si>
  <si>
    <t>10月30日(四)</t>
    <phoneticPr fontId="19" type="noConversion"/>
  </si>
  <si>
    <t>10月31日(五)</t>
    <phoneticPr fontId="19" type="noConversion"/>
  </si>
  <si>
    <t>酢醬高麗菜</t>
    <phoneticPr fontId="19" type="noConversion"/>
  </si>
  <si>
    <t>酸甜豆腐丁</t>
    <phoneticPr fontId="19" type="noConversion"/>
  </si>
  <si>
    <t>香酥魷魚排(炸)</t>
    <phoneticPr fontId="19" type="noConversion"/>
  </si>
  <si>
    <t>針菇花椰菜</t>
    <phoneticPr fontId="19" type="noConversion"/>
  </si>
  <si>
    <t>馬鈴薯炒蛋</t>
    <phoneticPr fontId="19" type="noConversion"/>
  </si>
  <si>
    <t>五香雞翅</t>
    <phoneticPr fontId="19" type="noConversion"/>
  </si>
  <si>
    <t>剝皮辣椒雞</t>
    <phoneticPr fontId="19" type="noConversion"/>
  </si>
  <si>
    <t>雙絲炒蛋</t>
    <phoneticPr fontId="19" type="noConversion"/>
  </si>
  <si>
    <t>烤新鮮雞排</t>
    <phoneticPr fontId="19" type="noConversion"/>
  </si>
  <si>
    <t>椒鹽甜不辣片x1</t>
    <phoneticPr fontId="19" type="noConversion"/>
  </si>
  <si>
    <t>香酥雞翅(炸)</t>
    <phoneticPr fontId="19" type="noConversion"/>
  </si>
  <si>
    <t>麻婆豆腐</t>
    <phoneticPr fontId="19" type="noConversion"/>
  </si>
  <si>
    <t>蔬菜蛋花湯</t>
    <phoneticPr fontId="19" type="noConversion"/>
  </si>
  <si>
    <t>竹筍肉羹</t>
    <phoneticPr fontId="19" type="noConversion"/>
  </si>
  <si>
    <t>芽菜拌肉絲</t>
    <phoneticPr fontId="19" type="noConversion"/>
  </si>
  <si>
    <t>黃金魚排(炸)</t>
    <phoneticPr fontId="19" type="noConversion"/>
  </si>
  <si>
    <t>蘿蔔豆皮湯</t>
    <phoneticPr fontId="19" type="noConversion"/>
  </si>
  <si>
    <t>醬油炒蛋</t>
    <phoneticPr fontId="19" type="noConversion"/>
  </si>
  <si>
    <t>滷豆乾x2</t>
    <phoneticPr fontId="19" type="noConversion"/>
  </si>
  <si>
    <t>豆干燒雞</t>
    <phoneticPr fontId="19" type="noConversion"/>
  </si>
  <si>
    <t>菇菇燒雞</t>
    <phoneticPr fontId="19" type="noConversion"/>
  </si>
  <si>
    <t>光復節</t>
    <phoneticPr fontId="19" type="noConversion"/>
  </si>
  <si>
    <t>補假</t>
    <phoneticPr fontId="19" type="noConversion"/>
  </si>
  <si>
    <t>不上課</t>
    <phoneticPr fontId="19" type="noConversion"/>
  </si>
  <si>
    <t>砂鍋干片</t>
    <phoneticPr fontId="19" type="noConversion"/>
  </si>
  <si>
    <t>佛跳牆</t>
    <phoneticPr fontId="19" type="noConversion"/>
  </si>
  <si>
    <t>茄汁黑輪條</t>
    <phoneticPr fontId="19" type="noConversion"/>
  </si>
  <si>
    <t>咕咾肉</t>
    <phoneticPr fontId="19" type="noConversion"/>
  </si>
  <si>
    <t>鹽酥雞(炸)</t>
    <phoneticPr fontId="19" type="noConversion"/>
  </si>
  <si>
    <t>香菇雞湯</t>
    <phoneticPr fontId="19" type="noConversion"/>
  </si>
  <si>
    <t>咖哩雞</t>
    <phoneticPr fontId="19" type="noConversion"/>
  </si>
  <si>
    <t>筍乾</t>
    <phoneticPr fontId="19" type="noConversion"/>
  </si>
  <si>
    <t>芋頭</t>
    <phoneticPr fontId="19" type="noConversion"/>
  </si>
  <si>
    <t>雞胸肉</t>
    <phoneticPr fontId="19" type="noConversion"/>
  </si>
  <si>
    <t>菇類</t>
    <phoneticPr fontId="19" type="noConversion"/>
  </si>
  <si>
    <t>咖哩粉</t>
    <phoneticPr fontId="19" type="noConversion"/>
  </si>
  <si>
    <t>毛豆仁</t>
    <phoneticPr fontId="19" type="noConversion"/>
  </si>
  <si>
    <t>沙茶筍絲</t>
    <phoneticPr fontId="19" type="noConversion"/>
  </si>
  <si>
    <t>2片</t>
    <phoneticPr fontId="19" type="noConversion"/>
  </si>
  <si>
    <t>脆筍</t>
    <phoneticPr fontId="19" type="noConversion"/>
  </si>
  <si>
    <t>豆皮</t>
    <phoneticPr fontId="19" type="noConversion"/>
  </si>
  <si>
    <t>剝皮辣椒</t>
    <phoneticPr fontId="19" type="noConversion"/>
  </si>
  <si>
    <t>天婦羅</t>
    <phoneticPr fontId="19" type="noConversion"/>
  </si>
  <si>
    <t>1片</t>
    <phoneticPr fontId="19" type="noConversion"/>
  </si>
  <si>
    <t>雞排</t>
    <phoneticPr fontId="19" type="noConversion"/>
  </si>
  <si>
    <t>蛋炒飯</t>
    <phoneticPr fontId="19" type="noConversion"/>
  </si>
  <si>
    <t>白菜滷</t>
    <phoneticPr fontId="19" type="noConversion"/>
  </si>
  <si>
    <t>蛋酥</t>
    <phoneticPr fontId="19" type="noConversion"/>
  </si>
  <si>
    <t>肉羹</t>
    <phoneticPr fontId="19" type="noConversion"/>
  </si>
  <si>
    <t>魷魚排</t>
    <phoneticPr fontId="19" type="noConversion"/>
  </si>
  <si>
    <t>炒寬粉</t>
    <phoneticPr fontId="19" type="noConversion"/>
  </si>
  <si>
    <t>小魚乾豆干</t>
    <phoneticPr fontId="19" type="noConversion"/>
  </si>
  <si>
    <t>豆輪</t>
    <phoneticPr fontId="19" type="noConversion"/>
  </si>
  <si>
    <t>豆輪豬腳丁</t>
    <phoneticPr fontId="19" type="noConversion"/>
  </si>
  <si>
    <t>小魚乾</t>
    <phoneticPr fontId="19" type="noConversion"/>
  </si>
  <si>
    <t>寬粉</t>
    <phoneticPr fontId="19" type="noConversion"/>
  </si>
  <si>
    <t>榨菜蛋花湯</t>
    <phoneticPr fontId="19" type="noConversion"/>
  </si>
  <si>
    <t>蘿蔔肉羹</t>
    <phoneticPr fontId="19" type="noConversion"/>
  </si>
  <si>
    <t>冬瓜燒雞</t>
    <phoneticPr fontId="19" type="noConversion"/>
  </si>
  <si>
    <t>114年10月1日-10月3日第一週菜單明細(彰化特殊教育學校晚餐--承富)</t>
    <phoneticPr fontId="19" type="noConversion"/>
  </si>
  <si>
    <t>114年10月6日-10月10日第二週菜單明細(彰化特殊教育學校晚餐--承富)</t>
    <phoneticPr fontId="19" type="noConversion"/>
  </si>
  <si>
    <t>114年10月13日-10月17日第三週菜單明細(彰化特殊教育學校晚餐--承富)</t>
    <phoneticPr fontId="19" type="noConversion"/>
  </si>
  <si>
    <t>114年10月20日-10月24日第四週菜單明細(彰化特殊教育學校晚餐--承富)</t>
    <phoneticPr fontId="19" type="noConversion"/>
  </si>
  <si>
    <t>114年10月27日-10月31日第五週菜單明細(彰化特殊教育學校晚餐--承富)</t>
    <phoneticPr fontId="19" type="noConversion"/>
  </si>
  <si>
    <t>玉米蛋花湯</t>
    <phoneticPr fontId="19" type="noConversion"/>
  </si>
  <si>
    <t>南瓜濃湯</t>
    <phoneticPr fontId="19" type="noConversion"/>
  </si>
  <si>
    <t>南瓜</t>
    <phoneticPr fontId="19" type="noConversion"/>
  </si>
  <si>
    <t>蝦卷X1</t>
    <phoneticPr fontId="19" type="noConversion"/>
  </si>
  <si>
    <t>蝦卷</t>
    <phoneticPr fontId="19" type="noConversion"/>
  </si>
  <si>
    <t>炒蛋</t>
    <phoneticPr fontId="19" type="noConversion"/>
  </si>
  <si>
    <t>三杯雞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</si>
</sst>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66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12"/>
      <color theme="1" tint="4.9989318521683403E-2"/>
      <name val="新細明體"/>
      <family val="1"/>
      <charset val="136"/>
    </font>
    <font>
      <sz val="10"/>
      <color theme="1" tint="4.9989318521683403E-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20"/>
      <color theme="1" tint="4.9989318521683403E-2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15"/>
      <name val="新細明體"/>
      <family val="1"/>
      <charset val="136"/>
    </font>
    <font>
      <sz val="12"/>
      <color theme="0"/>
      <name val="標楷體"/>
      <family val="4"/>
      <charset val="136"/>
    </font>
    <font>
      <sz val="26"/>
      <color theme="0"/>
      <name val="標楷體"/>
      <family val="4"/>
      <charset val="136"/>
    </font>
    <font>
      <sz val="20"/>
      <color theme="0"/>
      <name val="標楷體"/>
      <family val="4"/>
      <charset val="136"/>
    </font>
    <font>
      <b/>
      <sz val="20"/>
      <color theme="0"/>
      <name val="華康墨字體"/>
      <family val="5"/>
      <charset val="136"/>
    </font>
    <font>
      <b/>
      <sz val="20"/>
      <color theme="0"/>
      <name val="華康棒棒體W5(P)"/>
      <family val="5"/>
      <charset val="136"/>
    </font>
    <font>
      <sz val="20"/>
      <color theme="0"/>
      <name val="華康流隸體(P)"/>
      <family val="4"/>
      <charset val="136"/>
    </font>
    <font>
      <b/>
      <sz val="20"/>
      <color theme="0"/>
      <name val="標楷體"/>
      <family val="4"/>
      <charset val="136"/>
    </font>
    <font>
      <b/>
      <sz val="20"/>
      <color rgb="FF00206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20"/>
      <color rgb="FF002060"/>
      <name val="標楷體"/>
      <family val="4"/>
      <charset val="136"/>
    </font>
    <font>
      <b/>
      <sz val="20"/>
      <color rgb="FF002060"/>
      <name val="華康墨字體(P)"/>
      <family val="5"/>
      <charset val="136"/>
    </font>
    <font>
      <sz val="20"/>
      <color rgb="FF990099"/>
      <name val="華康棒棒體W5(P)"/>
      <family val="5"/>
      <charset val="136"/>
    </font>
    <font>
      <sz val="20"/>
      <color rgb="FF6600FF"/>
      <name val="華康流隸體(P)"/>
      <family val="4"/>
      <charset val="136"/>
    </font>
    <font>
      <sz val="20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21"/>
      <color theme="1"/>
      <name val="標楷體"/>
      <family val="4"/>
      <charset val="136"/>
    </font>
    <font>
      <sz val="21"/>
      <name val="華康棒棒體W5(P)"/>
      <family val="5"/>
      <charset val="136"/>
    </font>
    <font>
      <b/>
      <sz val="21"/>
      <color rgb="FF0070C0"/>
      <name val="華康墨字體"/>
      <family val="5"/>
      <charset val="136"/>
    </font>
    <font>
      <b/>
      <sz val="20"/>
      <color rgb="FFFF0000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19"/>
      <color rgb="FFFF0000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2" fillId="0" borderId="25" xfId="0" applyFont="1" applyBorder="1" applyAlignment="1">
      <alignment vertical="center" textRotation="180" shrinkToFit="1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/>
    <xf numFmtId="0" fontId="34" fillId="24" borderId="16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180" shrinkToFit="1"/>
    </xf>
    <xf numFmtId="0" fontId="34" fillId="0" borderId="20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/>
    </xf>
    <xf numFmtId="0" fontId="22" fillId="0" borderId="6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6" xfId="0" applyFont="1" applyBorder="1" applyAlignment="1">
      <alignment vertical="center" shrinkToFit="1"/>
    </xf>
    <xf numFmtId="0" fontId="22" fillId="0" borderId="5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255" shrinkToFit="1"/>
    </xf>
    <xf numFmtId="0" fontId="22" fillId="0" borderId="0" xfId="0" applyFont="1" applyAlignment="1">
      <alignment horizontal="left" vertical="center" shrinkToFit="1"/>
    </xf>
    <xf numFmtId="0" fontId="34" fillId="24" borderId="68" xfId="0" applyFont="1" applyFill="1" applyBorder="1" applyAlignment="1">
      <alignment horizontal="center" vertical="center" shrinkToFit="1"/>
    </xf>
    <xf numFmtId="0" fontId="34" fillId="24" borderId="67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22" fillId="0" borderId="64" xfId="0" applyFont="1" applyBorder="1" applyAlignment="1">
      <alignment horizontal="left" vertical="center" shrinkToFit="1"/>
    </xf>
    <xf numFmtId="0" fontId="22" fillId="0" borderId="56" xfId="0" applyFont="1" applyBorder="1">
      <alignment vertical="center"/>
    </xf>
    <xf numFmtId="0" fontId="22" fillId="0" borderId="24" xfId="0" applyFont="1" applyBorder="1" applyAlignment="1">
      <alignment horizontal="left" vertical="top" shrinkToFit="1"/>
    </xf>
    <xf numFmtId="0" fontId="22" fillId="0" borderId="0" xfId="0" applyFont="1" applyAlignment="1">
      <alignment horizontal="left" vertical="top"/>
    </xf>
    <xf numFmtId="0" fontId="36" fillId="0" borderId="0" xfId="19" applyFont="1"/>
    <xf numFmtId="0" fontId="37" fillId="0" borderId="0" xfId="19" applyFont="1"/>
    <xf numFmtId="0" fontId="29" fillId="0" borderId="0" xfId="19" applyFont="1"/>
    <xf numFmtId="0" fontId="38" fillId="0" borderId="0" xfId="19" applyFont="1"/>
    <xf numFmtId="0" fontId="20" fillId="0" borderId="0" xfId="19" applyFont="1"/>
    <xf numFmtId="180" fontId="39" fillId="0" borderId="50" xfId="19" applyNumberFormat="1" applyFont="1" applyBorder="1"/>
    <xf numFmtId="0" fontId="39" fillId="0" borderId="50" xfId="19" applyFont="1" applyBorder="1"/>
    <xf numFmtId="0" fontId="39" fillId="0" borderId="34" xfId="19" applyFont="1" applyBorder="1"/>
    <xf numFmtId="180" fontId="39" fillId="0" borderId="34" xfId="19" applyNumberFormat="1" applyFont="1" applyBorder="1"/>
    <xf numFmtId="179" fontId="39" fillId="0" borderId="39" xfId="19" applyNumberFormat="1" applyFont="1" applyBorder="1"/>
    <xf numFmtId="179" fontId="39" fillId="0" borderId="51" xfId="19" applyNumberFormat="1" applyFont="1" applyBorder="1"/>
    <xf numFmtId="0" fontId="39" fillId="0" borderId="33" xfId="19" applyFont="1" applyBorder="1"/>
    <xf numFmtId="179" fontId="39" fillId="0" borderId="35" xfId="19" applyNumberFormat="1" applyFont="1" applyBorder="1"/>
    <xf numFmtId="0" fontId="39" fillId="0" borderId="36" xfId="19" applyFont="1" applyBorder="1"/>
    <xf numFmtId="179" fontId="39" fillId="0" borderId="37" xfId="19" applyNumberFormat="1" applyFont="1" applyBorder="1"/>
    <xf numFmtId="0" fontId="39" fillId="0" borderId="37" xfId="19" applyFont="1" applyBorder="1"/>
    <xf numFmtId="179" fontId="39" fillId="0" borderId="40" xfId="19" applyNumberFormat="1" applyFont="1" applyBorder="1"/>
    <xf numFmtId="179" fontId="39" fillId="0" borderId="38" xfId="19" applyNumberFormat="1" applyFont="1" applyBorder="1"/>
    <xf numFmtId="179" fontId="39" fillId="0" borderId="34" xfId="19" applyNumberFormat="1" applyFont="1" applyBorder="1"/>
    <xf numFmtId="0" fontId="3" fillId="0" borderId="53" xfId="19" applyBorder="1"/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23" xfId="0" applyFont="1" applyBorder="1">
      <alignment vertical="center"/>
    </xf>
    <xf numFmtId="9" fontId="3" fillId="0" borderId="0" xfId="0" applyNumberFormat="1" applyFont="1">
      <alignment vertical="center"/>
    </xf>
    <xf numFmtId="0" fontId="27" fillId="0" borderId="30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0" fontId="3" fillId="0" borderId="73" xfId="0" applyFont="1" applyBorder="1" applyAlignment="1">
      <alignment horizontal="right"/>
    </xf>
    <xf numFmtId="0" fontId="22" fillId="0" borderId="74" xfId="0" applyFont="1" applyBorder="1" applyAlignment="1">
      <alignment vertical="center" textRotation="180" shrinkToFit="1"/>
    </xf>
    <xf numFmtId="0" fontId="22" fillId="0" borderId="74" xfId="0" applyFont="1" applyBorder="1" applyAlignment="1">
      <alignment horizontal="left" vertical="center" shrinkToFit="1"/>
    </xf>
    <xf numFmtId="180" fontId="27" fillId="0" borderId="74" xfId="0" applyNumberFormat="1" applyFont="1" applyBorder="1" applyAlignment="1">
      <alignment horizontal="right"/>
    </xf>
    <xf numFmtId="0" fontId="27" fillId="0" borderId="74" xfId="0" applyFont="1" applyBorder="1" applyAlignment="1">
      <alignment horizontal="left"/>
    </xf>
    <xf numFmtId="0" fontId="3" fillId="0" borderId="0" xfId="0" applyFont="1" applyAlignment="1">
      <alignment vertical="center" shrinkToFit="1"/>
    </xf>
    <xf numFmtId="0" fontId="22" fillId="0" borderId="0" xfId="19" applyFont="1"/>
    <xf numFmtId="0" fontId="41" fillId="0" borderId="0" xfId="19" applyFont="1"/>
    <xf numFmtId="0" fontId="22" fillId="0" borderId="53" xfId="19" applyFont="1" applyBorder="1"/>
    <xf numFmtId="0" fontId="39" fillId="0" borderId="49" xfId="19" applyFont="1" applyBorder="1"/>
    <xf numFmtId="179" fontId="39" fillId="0" borderId="49" xfId="19" applyNumberFormat="1" applyFont="1" applyBorder="1"/>
    <xf numFmtId="179" fontId="39" fillId="0" borderId="44" xfId="19" applyNumberFormat="1" applyFont="1" applyBorder="1"/>
    <xf numFmtId="0" fontId="42" fillId="0" borderId="20" xfId="0" applyFont="1" applyBorder="1" applyAlignment="1">
      <alignment horizontal="left" vertical="center" shrinkToFit="1"/>
    </xf>
    <xf numFmtId="0" fontId="42" fillId="0" borderId="20" xfId="0" applyFont="1" applyBorder="1" applyAlignment="1">
      <alignment vertical="center" textRotation="255" shrinkToFit="1"/>
    </xf>
    <xf numFmtId="0" fontId="22" fillId="25" borderId="77" xfId="0" applyFont="1" applyFill="1" applyBorder="1" applyAlignment="1">
      <alignment horizontal="left" vertical="center" shrinkToFit="1"/>
    </xf>
    <xf numFmtId="0" fontId="21" fillId="24" borderId="77" xfId="0" applyFont="1" applyFill="1" applyBorder="1" applyAlignment="1">
      <alignment horizontal="center" vertical="center" wrapText="1" shrinkToFit="1"/>
    </xf>
    <xf numFmtId="0" fontId="22" fillId="25" borderId="77" xfId="0" applyFont="1" applyFill="1" applyBorder="1" applyAlignment="1">
      <alignment horizontal="center" vertical="center" shrinkToFit="1"/>
    </xf>
    <xf numFmtId="0" fontId="27" fillId="0" borderId="78" xfId="0" applyFont="1" applyBorder="1" applyAlignment="1">
      <alignment horizontal="center" vertical="center" textRotation="255"/>
    </xf>
    <xf numFmtId="0" fontId="21" fillId="0" borderId="79" xfId="0" applyFont="1" applyBorder="1" applyAlignment="1">
      <alignment vertical="center" textRotation="255"/>
    </xf>
    <xf numFmtId="0" fontId="21" fillId="0" borderId="80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 shrinkToFit="1"/>
    </xf>
    <xf numFmtId="0" fontId="21" fillId="0" borderId="80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 textRotation="255"/>
    </xf>
    <xf numFmtId="0" fontId="27" fillId="0" borderId="81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2" fillId="0" borderId="84" xfId="0" applyFont="1" applyBorder="1" applyAlignment="1">
      <alignment horizontal="left" vertical="center" shrinkToFit="1"/>
    </xf>
    <xf numFmtId="0" fontId="27" fillId="0" borderId="85" xfId="0" applyFont="1" applyBorder="1" applyAlignment="1">
      <alignment horizontal="center"/>
    </xf>
    <xf numFmtId="0" fontId="27" fillId="0" borderId="86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/>
    </xf>
    <xf numFmtId="0" fontId="27" fillId="0" borderId="84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/>
    </xf>
    <xf numFmtId="0" fontId="27" fillId="0" borderId="88" xfId="0" applyFont="1" applyBorder="1" applyAlignment="1">
      <alignment horizontal="center"/>
    </xf>
    <xf numFmtId="0" fontId="28" fillId="0" borderId="56" xfId="0" applyFont="1" applyBorder="1" applyAlignment="1">
      <alignment vertical="center" shrinkToFit="1"/>
    </xf>
    <xf numFmtId="0" fontId="22" fillId="0" borderId="56" xfId="0" applyFont="1" applyBorder="1" applyAlignment="1">
      <alignment vertical="center" textRotation="180" shrinkToFit="1"/>
    </xf>
    <xf numFmtId="0" fontId="43" fillId="0" borderId="0" xfId="0" applyFont="1" applyAlignment="1">
      <alignment horizontal="left"/>
    </xf>
    <xf numFmtId="0" fontId="27" fillId="0" borderId="83" xfId="0" applyFont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shrinkToFit="1"/>
    </xf>
    <xf numFmtId="0" fontId="27" fillId="0" borderId="83" xfId="0" applyFont="1" applyBorder="1" applyAlignment="1">
      <alignment horizontal="left" vertical="center" shrinkToFit="1"/>
    </xf>
    <xf numFmtId="0" fontId="27" fillId="0" borderId="85" xfId="0" applyFont="1" applyBorder="1" applyAlignment="1">
      <alignment horizontal="center" vertical="center" shrinkToFit="1"/>
    </xf>
    <xf numFmtId="0" fontId="27" fillId="0" borderId="87" xfId="0" applyFont="1" applyBorder="1" applyAlignment="1">
      <alignment horizontal="center"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3" fillId="0" borderId="90" xfId="0" applyFont="1" applyBorder="1" applyAlignment="1">
      <alignment horizontal="right"/>
    </xf>
    <xf numFmtId="0" fontId="22" fillId="0" borderId="91" xfId="0" applyFont="1" applyBorder="1" applyAlignment="1">
      <alignment vertical="center" textRotation="180" shrinkToFit="1"/>
    </xf>
    <xf numFmtId="0" fontId="22" fillId="0" borderId="91" xfId="0" applyFont="1" applyBorder="1" applyAlignment="1">
      <alignment horizontal="left" vertical="center" shrinkToFit="1"/>
    </xf>
    <xf numFmtId="180" fontId="27" fillId="0" borderId="91" xfId="0" applyNumberFormat="1" applyFont="1" applyBorder="1" applyAlignment="1">
      <alignment horizontal="right"/>
    </xf>
    <xf numFmtId="0" fontId="27" fillId="0" borderId="91" xfId="0" applyFont="1" applyBorder="1" applyAlignment="1">
      <alignment horizontal="left"/>
    </xf>
    <xf numFmtId="0" fontId="27" fillId="0" borderId="92" xfId="0" applyFont="1" applyBorder="1" applyAlignment="1">
      <alignment horizontal="center"/>
    </xf>
    <xf numFmtId="0" fontId="27" fillId="0" borderId="93" xfId="0" applyFont="1" applyBorder="1" applyAlignment="1">
      <alignment horizontal="center"/>
    </xf>
    <xf numFmtId="0" fontId="22" fillId="24" borderId="94" xfId="0" applyFont="1" applyFill="1" applyBorder="1" applyAlignment="1">
      <alignment horizontal="center" vertical="center" shrinkToFit="1"/>
    </xf>
    <xf numFmtId="0" fontId="27" fillId="0" borderId="95" xfId="0" applyFont="1" applyBorder="1">
      <alignment vertical="center"/>
    </xf>
    <xf numFmtId="0" fontId="27" fillId="0" borderId="95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2" fillId="0" borderId="21" xfId="0" applyFont="1" applyBorder="1" applyAlignment="1">
      <alignment vertical="center" shrinkToFit="1"/>
    </xf>
    <xf numFmtId="0" fontId="22" fillId="0" borderId="97" xfId="0" applyFont="1" applyBorder="1" applyAlignment="1">
      <alignment vertical="center" shrinkToFit="1"/>
    </xf>
    <xf numFmtId="0" fontId="27" fillId="0" borderId="20" xfId="0" applyFont="1" applyBorder="1" applyAlignment="1">
      <alignment horizontal="left" vertical="center" shrinkToFit="1"/>
    </xf>
    <xf numFmtId="0" fontId="27" fillId="0" borderId="84" xfId="0" applyFont="1" applyBorder="1" applyAlignment="1">
      <alignment horizontal="center"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99" xfId="0" applyFont="1" applyBorder="1" applyAlignment="1">
      <alignment vertical="center" shrinkToFit="1"/>
    </xf>
    <xf numFmtId="0" fontId="22" fillId="0" borderId="57" xfId="0" applyFont="1" applyBorder="1">
      <alignment vertical="center"/>
    </xf>
    <xf numFmtId="0" fontId="3" fillId="0" borderId="56" xfId="0" applyFont="1" applyBorder="1" applyAlignment="1">
      <alignment vertical="center" shrinkToFit="1"/>
    </xf>
    <xf numFmtId="0" fontId="45" fillId="0" borderId="75" xfId="0" applyFont="1" applyBorder="1" applyAlignment="1">
      <alignment vertical="top" wrapText="1"/>
    </xf>
    <xf numFmtId="0" fontId="45" fillId="0" borderId="101" xfId="0" applyFont="1" applyBorder="1" applyAlignment="1">
      <alignment vertical="top" wrapText="1"/>
    </xf>
    <xf numFmtId="0" fontId="46" fillId="0" borderId="57" xfId="0" applyFont="1" applyBorder="1" applyAlignment="1">
      <alignment vertical="top" wrapText="1"/>
    </xf>
    <xf numFmtId="0" fontId="50" fillId="0" borderId="47" xfId="0" applyFont="1" applyBorder="1" applyAlignment="1">
      <alignment vertical="center" wrapText="1"/>
    </xf>
    <xf numFmtId="0" fontId="58" fillId="26" borderId="47" xfId="19" applyFont="1" applyFill="1" applyBorder="1"/>
    <xf numFmtId="179" fontId="58" fillId="26" borderId="57" xfId="19" applyNumberFormat="1" applyFont="1" applyFill="1" applyBorder="1"/>
    <xf numFmtId="0" fontId="58" fillId="26" borderId="102" xfId="19" applyFont="1" applyFill="1" applyBorder="1"/>
    <xf numFmtId="179" fontId="58" fillId="26" borderId="71" xfId="19" applyNumberFormat="1" applyFont="1" applyFill="1" applyBorder="1"/>
    <xf numFmtId="0" fontId="58" fillId="26" borderId="71" xfId="19" applyFont="1" applyFill="1" applyBorder="1"/>
    <xf numFmtId="179" fontId="58" fillId="26" borderId="103" xfId="19" applyNumberFormat="1" applyFont="1" applyFill="1" applyBorder="1"/>
    <xf numFmtId="0" fontId="58" fillId="27" borderId="54" xfId="19" applyFont="1" applyFill="1" applyBorder="1"/>
    <xf numFmtId="179" fontId="58" fillId="27" borderId="53" xfId="19" applyNumberFormat="1" applyFont="1" applyFill="1" applyBorder="1"/>
    <xf numFmtId="0" fontId="58" fillId="27" borderId="98" xfId="19" applyFont="1" applyFill="1" applyBorder="1"/>
    <xf numFmtId="179" fontId="58" fillId="27" borderId="71" xfId="19" applyNumberFormat="1" applyFont="1" applyFill="1" applyBorder="1"/>
    <xf numFmtId="0" fontId="58" fillId="27" borderId="71" xfId="19" applyFont="1" applyFill="1" applyBorder="1"/>
    <xf numFmtId="179" fontId="58" fillId="27" borderId="76" xfId="19" applyNumberFormat="1" applyFont="1" applyFill="1" applyBorder="1"/>
    <xf numFmtId="0" fontId="46" fillId="0" borderId="0" xfId="0" applyFont="1" applyAlignment="1">
      <alignment vertical="top" wrapText="1"/>
    </xf>
    <xf numFmtId="0" fontId="50" fillId="0" borderId="0" xfId="0" applyFont="1" applyAlignment="1">
      <alignment vertical="center" wrapText="1"/>
    </xf>
    <xf numFmtId="180" fontId="58" fillId="26" borderId="0" xfId="19" applyNumberFormat="1" applyFont="1" applyFill="1"/>
    <xf numFmtId="0" fontId="58" fillId="26" borderId="0" xfId="19" applyFont="1" applyFill="1"/>
    <xf numFmtId="180" fontId="58" fillId="27" borderId="0" xfId="19" applyNumberFormat="1" applyFont="1" applyFill="1"/>
    <xf numFmtId="0" fontId="58" fillId="27" borderId="0" xfId="19" applyFont="1" applyFill="1"/>
    <xf numFmtId="0" fontId="58" fillId="28" borderId="54" xfId="19" applyFont="1" applyFill="1" applyBorder="1"/>
    <xf numFmtId="180" fontId="58" fillId="28" borderId="0" xfId="19" applyNumberFormat="1" applyFont="1" applyFill="1"/>
    <xf numFmtId="0" fontId="58" fillId="28" borderId="0" xfId="19" applyFont="1" applyFill="1"/>
    <xf numFmtId="179" fontId="58" fillId="28" borderId="53" xfId="19" applyNumberFormat="1" applyFont="1" applyFill="1" applyBorder="1"/>
    <xf numFmtId="0" fontId="58" fillId="28" borderId="98" xfId="19" applyFont="1" applyFill="1" applyBorder="1"/>
    <xf numFmtId="179" fontId="58" fillId="28" borderId="71" xfId="19" applyNumberFormat="1" applyFont="1" applyFill="1" applyBorder="1"/>
    <xf numFmtId="0" fontId="58" fillId="28" borderId="71" xfId="19" applyFont="1" applyFill="1" applyBorder="1"/>
    <xf numFmtId="179" fontId="58" fillId="28" borderId="76" xfId="19" applyNumberFormat="1" applyFont="1" applyFill="1" applyBorder="1"/>
    <xf numFmtId="178" fontId="59" fillId="0" borderId="42" xfId="0" applyNumberFormat="1" applyFont="1" applyBorder="1" applyAlignment="1">
      <alignment horizontal="center" vertical="center" wrapText="1"/>
    </xf>
    <xf numFmtId="178" fontId="59" fillId="0" borderId="45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62" xfId="0" applyFont="1" applyBorder="1" applyAlignment="1">
      <alignment horizontal="center" vertical="center" shrinkToFit="1"/>
    </xf>
    <xf numFmtId="0" fontId="40" fillId="0" borderId="59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57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0" fontId="40" fillId="0" borderId="54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shrinkToFit="1"/>
    </xf>
    <xf numFmtId="0" fontId="40" fillId="0" borderId="61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 shrinkToFit="1"/>
    </xf>
    <xf numFmtId="0" fontId="40" fillId="0" borderId="57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shrinkToFit="1"/>
    </xf>
    <xf numFmtId="178" fontId="59" fillId="0" borderId="66" xfId="0" applyNumberFormat="1" applyFont="1" applyBorder="1" applyAlignment="1">
      <alignment horizontal="center" vertical="center" wrapText="1"/>
    </xf>
    <xf numFmtId="178" fontId="59" fillId="0" borderId="48" xfId="0" applyNumberFormat="1" applyFont="1" applyBorder="1" applyAlignment="1">
      <alignment horizontal="center" vertical="center" wrapText="1"/>
    </xf>
    <xf numFmtId="178" fontId="59" fillId="0" borderId="65" xfId="0" applyNumberFormat="1" applyFont="1" applyBorder="1" applyAlignment="1">
      <alignment horizontal="center" vertical="center" wrapText="1"/>
    </xf>
    <xf numFmtId="0" fontId="56" fillId="26" borderId="47" xfId="0" applyFont="1" applyFill="1" applyBorder="1" applyAlignment="1">
      <alignment horizontal="center" vertical="center" shrinkToFit="1"/>
    </xf>
    <xf numFmtId="0" fontId="56" fillId="26" borderId="0" xfId="0" applyFont="1" applyFill="1" applyAlignment="1">
      <alignment horizontal="center" vertical="center" shrinkToFit="1"/>
    </xf>
    <xf numFmtId="0" fontId="56" fillId="26" borderId="57" xfId="0" applyFont="1" applyFill="1" applyBorder="1" applyAlignment="1">
      <alignment horizontal="center" vertical="center" shrinkToFit="1"/>
    </xf>
    <xf numFmtId="0" fontId="55" fillId="26" borderId="47" xfId="0" applyFont="1" applyFill="1" applyBorder="1" applyAlignment="1">
      <alignment horizontal="center" vertical="center" shrinkToFit="1"/>
    </xf>
    <xf numFmtId="0" fontId="55" fillId="26" borderId="0" xfId="0" applyFont="1" applyFill="1" applyAlignment="1">
      <alignment horizontal="center" vertical="center" shrinkToFit="1"/>
    </xf>
    <xf numFmtId="0" fontId="55" fillId="26" borderId="57" xfId="0" applyFont="1" applyFill="1" applyBorder="1" applyAlignment="1">
      <alignment horizontal="center" vertical="center" shrinkToFit="1"/>
    </xf>
    <xf numFmtId="0" fontId="40" fillId="0" borderId="57" xfId="0" applyFont="1" applyBorder="1" applyAlignment="1">
      <alignment horizontal="center" vertical="center" wrapText="1"/>
    </xf>
    <xf numFmtId="0" fontId="53" fillId="26" borderId="61" xfId="0" applyFont="1" applyFill="1" applyBorder="1" applyAlignment="1">
      <alignment horizontal="right" vertical="center" shrinkToFit="1"/>
    </xf>
    <xf numFmtId="0" fontId="53" fillId="26" borderId="55" xfId="0" applyFont="1" applyFill="1" applyBorder="1" applyAlignment="1">
      <alignment horizontal="right" vertical="center" shrinkToFit="1"/>
    </xf>
    <xf numFmtId="0" fontId="53" fillId="26" borderId="58" xfId="0" applyFont="1" applyFill="1" applyBorder="1" applyAlignment="1">
      <alignment horizontal="right" vertical="center" shrinkToFit="1"/>
    </xf>
    <xf numFmtId="0" fontId="54" fillId="26" borderId="47" xfId="0" applyFont="1" applyFill="1" applyBorder="1" applyAlignment="1">
      <alignment horizontal="right" vertical="center"/>
    </xf>
    <xf numFmtId="0" fontId="54" fillId="26" borderId="0" xfId="0" applyFont="1" applyFill="1" applyAlignment="1">
      <alignment horizontal="right" vertical="center"/>
    </xf>
    <xf numFmtId="0" fontId="54" fillId="26" borderId="57" xfId="0" applyFont="1" applyFill="1" applyBorder="1" applyAlignment="1">
      <alignment horizontal="right" vertical="center"/>
    </xf>
    <xf numFmtId="0" fontId="57" fillId="26" borderId="47" xfId="0" applyFont="1" applyFill="1" applyBorder="1" applyAlignment="1">
      <alignment horizontal="center" vertical="center" wrapText="1"/>
    </xf>
    <xf numFmtId="0" fontId="57" fillId="26" borderId="0" xfId="0" applyFont="1" applyFill="1" applyAlignment="1">
      <alignment horizontal="center" vertical="center" wrapText="1"/>
    </xf>
    <xf numFmtId="0" fontId="57" fillId="26" borderId="57" xfId="0" applyFont="1" applyFill="1" applyBorder="1" applyAlignment="1">
      <alignment horizontal="center" vertical="center" wrapText="1"/>
    </xf>
    <xf numFmtId="178" fontId="59" fillId="0" borderId="4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8" fillId="0" borderId="0" xfId="19" applyFont="1" applyAlignment="1">
      <alignment horizontal="left"/>
    </xf>
    <xf numFmtId="0" fontId="40" fillId="0" borderId="58" xfId="0" applyFont="1" applyBorder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shrinkToFit="1"/>
    </xf>
    <xf numFmtId="0" fontId="40" fillId="0" borderId="69" xfId="0" applyFont="1" applyBorder="1" applyAlignment="1">
      <alignment horizontal="center" vertical="center" shrinkToFit="1"/>
    </xf>
    <xf numFmtId="178" fontId="44" fillId="0" borderId="100" xfId="0" applyNumberFormat="1" applyFont="1" applyBorder="1" applyAlignment="1">
      <alignment horizontal="center" vertical="center" wrapText="1"/>
    </xf>
    <xf numFmtId="178" fontId="44" fillId="0" borderId="75" xfId="0" applyNumberFormat="1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51" fillId="27" borderId="44" xfId="0" applyFont="1" applyFill="1" applyBorder="1" applyAlignment="1">
      <alignment horizontal="right" vertical="center" shrinkToFit="1"/>
    </xf>
    <xf numFmtId="0" fontId="51" fillId="27" borderId="55" xfId="0" applyFont="1" applyFill="1" applyBorder="1" applyAlignment="1">
      <alignment horizontal="right" vertical="center" shrinkToFit="1"/>
    </xf>
    <xf numFmtId="0" fontId="51" fillId="27" borderId="104" xfId="0" applyFont="1" applyFill="1" applyBorder="1" applyAlignment="1">
      <alignment horizontal="right" vertical="center" shrinkToFit="1"/>
    </xf>
    <xf numFmtId="0" fontId="54" fillId="27" borderId="54" xfId="0" applyFont="1" applyFill="1" applyBorder="1" applyAlignment="1">
      <alignment horizontal="right" vertical="center"/>
    </xf>
    <xf numFmtId="0" fontId="54" fillId="27" borderId="0" xfId="0" applyFont="1" applyFill="1" applyAlignment="1">
      <alignment horizontal="right" vertical="center"/>
    </xf>
    <xf numFmtId="0" fontId="54" fillId="27" borderId="53" xfId="0" applyFont="1" applyFill="1" applyBorder="1" applyAlignment="1">
      <alignment horizontal="right" vertical="center"/>
    </xf>
    <xf numFmtId="0" fontId="51" fillId="0" borderId="47" xfId="0" applyFont="1" applyBorder="1" applyAlignment="1">
      <alignment horizontal="left" wrapText="1"/>
    </xf>
    <xf numFmtId="0" fontId="51" fillId="0" borderId="0" xfId="0" applyFont="1" applyAlignment="1">
      <alignment horizontal="left" wrapText="1"/>
    </xf>
    <xf numFmtId="0" fontId="51" fillId="0" borderId="57" xfId="0" applyFont="1" applyBorder="1" applyAlignment="1">
      <alignment horizontal="left" wrapText="1"/>
    </xf>
    <xf numFmtId="0" fontId="52" fillId="0" borderId="47" xfId="0" applyFont="1" applyBorder="1" applyAlignment="1">
      <alignment horizontal="center" wrapText="1"/>
    </xf>
    <xf numFmtId="0" fontId="52" fillId="0" borderId="0" xfId="0" applyFont="1" applyAlignment="1">
      <alignment horizontal="center" wrapText="1"/>
    </xf>
    <xf numFmtId="0" fontId="52" fillId="0" borderId="57" xfId="0" applyFont="1" applyBorder="1" applyAlignment="1">
      <alignment horizontal="center" wrapText="1"/>
    </xf>
    <xf numFmtId="0" fontId="52" fillId="0" borderId="102" xfId="0" applyFont="1" applyBorder="1" applyAlignment="1">
      <alignment horizontal="center" wrapText="1"/>
    </xf>
    <xf numFmtId="0" fontId="52" fillId="0" borderId="71" xfId="0" applyFont="1" applyBorder="1" applyAlignment="1">
      <alignment horizontal="center" wrapText="1"/>
    </xf>
    <xf numFmtId="0" fontId="52" fillId="0" borderId="103" xfId="0" applyFont="1" applyBorder="1" applyAlignment="1">
      <alignment horizontal="center" wrapText="1"/>
    </xf>
    <xf numFmtId="0" fontId="47" fillId="0" borderId="47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8" fillId="0" borderId="47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9" fillId="0" borderId="47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0" fillId="0" borderId="53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shrinkToFit="1"/>
    </xf>
    <xf numFmtId="0" fontId="55" fillId="27" borderId="54" xfId="0" applyFont="1" applyFill="1" applyBorder="1" applyAlignment="1">
      <alignment horizontal="center" vertical="center" shrinkToFit="1"/>
    </xf>
    <xf numFmtId="0" fontId="55" fillId="27" borderId="0" xfId="0" applyFont="1" applyFill="1" applyAlignment="1">
      <alignment horizontal="center" vertical="center" shrinkToFit="1"/>
    </xf>
    <xf numFmtId="0" fontId="55" fillId="27" borderId="53" xfId="0" applyFont="1" applyFill="1" applyBorder="1" applyAlignment="1">
      <alignment horizontal="center" vertical="center" shrinkToFit="1"/>
    </xf>
    <xf numFmtId="0" fontId="56" fillId="27" borderId="54" xfId="0" applyFont="1" applyFill="1" applyBorder="1" applyAlignment="1">
      <alignment horizontal="center" vertical="center" shrinkToFit="1"/>
    </xf>
    <xf numFmtId="0" fontId="56" fillId="27" borderId="0" xfId="0" applyFont="1" applyFill="1" applyAlignment="1">
      <alignment horizontal="center" vertical="center" shrinkToFit="1"/>
    </xf>
    <xf numFmtId="0" fontId="56" fillId="27" borderId="53" xfId="0" applyFont="1" applyFill="1" applyBorder="1" applyAlignment="1">
      <alignment horizontal="center" vertical="center" shrinkToFit="1"/>
    </xf>
    <xf numFmtId="0" fontId="57" fillId="27" borderId="54" xfId="0" applyFont="1" applyFill="1" applyBorder="1" applyAlignment="1">
      <alignment horizontal="center" vertical="center" wrapText="1"/>
    </xf>
    <xf numFmtId="0" fontId="57" fillId="27" borderId="0" xfId="0" applyFont="1" applyFill="1" applyAlignment="1">
      <alignment horizontal="center" vertical="center" wrapText="1"/>
    </xf>
    <xf numFmtId="0" fontId="57" fillId="27" borderId="53" xfId="0" applyFont="1" applyFill="1" applyBorder="1" applyAlignment="1">
      <alignment horizontal="center" vertical="center" wrapText="1"/>
    </xf>
    <xf numFmtId="0" fontId="57" fillId="27" borderId="54" xfId="0" applyFont="1" applyFill="1" applyBorder="1" applyAlignment="1">
      <alignment horizontal="center" vertical="center" shrinkToFit="1"/>
    </xf>
    <xf numFmtId="0" fontId="57" fillId="27" borderId="0" xfId="0" applyFont="1" applyFill="1" applyAlignment="1">
      <alignment horizontal="center" vertical="center" shrinkToFit="1"/>
    </xf>
    <xf numFmtId="0" fontId="57" fillId="27" borderId="53" xfId="0" applyFont="1" applyFill="1" applyBorder="1" applyAlignment="1">
      <alignment horizontal="center" vertical="center" shrinkToFit="1"/>
    </xf>
    <xf numFmtId="178" fontId="59" fillId="0" borderId="51" xfId="0" applyNumberFormat="1" applyFont="1" applyBorder="1" applyAlignment="1">
      <alignment horizontal="center" vertical="center" wrapText="1"/>
    </xf>
    <xf numFmtId="178" fontId="59" fillId="0" borderId="59" xfId="0" applyNumberFormat="1" applyFont="1" applyBorder="1" applyAlignment="1">
      <alignment horizontal="center" vertical="center" wrapText="1"/>
    </xf>
    <xf numFmtId="178" fontId="59" fillId="0" borderId="60" xfId="0" applyNumberFormat="1" applyFont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 shrinkToFit="1"/>
    </xf>
    <xf numFmtId="0" fontId="40" fillId="0" borderId="63" xfId="0" applyFont="1" applyBorder="1" applyAlignment="1">
      <alignment horizontal="center" vertical="center" shrinkToFit="1"/>
    </xf>
    <xf numFmtId="0" fontId="57" fillId="26" borderId="47" xfId="0" applyFont="1" applyFill="1" applyBorder="1" applyAlignment="1">
      <alignment horizontal="center" vertical="center" shrinkToFit="1"/>
    </xf>
    <xf numFmtId="0" fontId="57" fillId="26" borderId="0" xfId="0" applyFont="1" applyFill="1" applyAlignment="1">
      <alignment horizontal="center" vertical="center" shrinkToFit="1"/>
    </xf>
    <xf numFmtId="0" fontId="57" fillId="26" borderId="57" xfId="0" applyFont="1" applyFill="1" applyBorder="1" applyAlignment="1">
      <alignment horizontal="center" vertical="center" shrinkToFit="1"/>
    </xf>
    <xf numFmtId="178" fontId="59" fillId="0" borderId="41" xfId="0" applyNumberFormat="1" applyFont="1" applyBorder="1" applyAlignment="1">
      <alignment horizontal="center" vertical="center" wrapText="1"/>
    </xf>
    <xf numFmtId="178" fontId="59" fillId="0" borderId="52" xfId="0" applyNumberFormat="1" applyFont="1" applyBorder="1" applyAlignment="1">
      <alignment horizontal="center" vertical="center" wrapText="1"/>
    </xf>
    <xf numFmtId="178" fontId="59" fillId="0" borderId="50" xfId="0" applyNumberFormat="1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/>
    </xf>
    <xf numFmtId="0" fontId="62" fillId="28" borderId="54" xfId="0" applyFont="1" applyFill="1" applyBorder="1" applyAlignment="1">
      <alignment horizontal="center" vertical="center" shrinkToFit="1"/>
    </xf>
    <xf numFmtId="0" fontId="62" fillId="28" borderId="0" xfId="0" applyFont="1" applyFill="1" applyAlignment="1">
      <alignment horizontal="center" vertical="center" shrinkToFit="1"/>
    </xf>
    <xf numFmtId="0" fontId="62" fillId="28" borderId="53" xfId="0" applyFont="1" applyFill="1" applyBorder="1" applyAlignment="1">
      <alignment horizontal="center" vertical="center" shrinkToFit="1"/>
    </xf>
    <xf numFmtId="0" fontId="60" fillId="28" borderId="54" xfId="0" applyFont="1" applyFill="1" applyBorder="1" applyAlignment="1">
      <alignment horizontal="center" vertical="center" wrapText="1"/>
    </xf>
    <xf numFmtId="0" fontId="60" fillId="28" borderId="0" xfId="0" applyFont="1" applyFill="1" applyAlignment="1">
      <alignment horizontal="center" vertical="center" wrapText="1"/>
    </xf>
    <xf numFmtId="0" fontId="60" fillId="28" borderId="53" xfId="0" applyFont="1" applyFill="1" applyBorder="1" applyAlignment="1">
      <alignment horizontal="center" vertical="center" wrapText="1"/>
    </xf>
    <xf numFmtId="0" fontId="60" fillId="28" borderId="54" xfId="0" applyFont="1" applyFill="1" applyBorder="1" applyAlignment="1">
      <alignment horizontal="left" vertical="center" shrinkToFit="1"/>
    </xf>
    <xf numFmtId="0" fontId="60" fillId="28" borderId="0" xfId="0" applyFont="1" applyFill="1" applyAlignment="1">
      <alignment horizontal="left" vertical="center" shrinkToFit="1"/>
    </xf>
    <xf numFmtId="0" fontId="60" fillId="28" borderId="53" xfId="0" applyFont="1" applyFill="1" applyBorder="1" applyAlignment="1">
      <alignment horizontal="left" vertical="center" shrinkToFit="1"/>
    </xf>
    <xf numFmtId="0" fontId="60" fillId="28" borderId="54" xfId="0" applyFont="1" applyFill="1" applyBorder="1" applyAlignment="1">
      <alignment horizontal="center" vertical="center" shrinkToFit="1"/>
    </xf>
    <xf numFmtId="0" fontId="60" fillId="28" borderId="0" xfId="0" applyFont="1" applyFill="1" applyAlignment="1">
      <alignment horizontal="center" vertical="center" shrinkToFit="1"/>
    </xf>
    <xf numFmtId="0" fontId="60" fillId="28" borderId="53" xfId="0" applyFont="1" applyFill="1" applyBorder="1" applyAlignment="1">
      <alignment horizontal="center" vertical="center" shrinkToFit="1"/>
    </xf>
    <xf numFmtId="0" fontId="61" fillId="28" borderId="54" xfId="0" applyFont="1" applyFill="1" applyBorder="1" applyAlignment="1">
      <alignment horizontal="left" vertical="center"/>
    </xf>
    <xf numFmtId="0" fontId="61" fillId="28" borderId="0" xfId="0" applyFont="1" applyFill="1" applyAlignment="1">
      <alignment horizontal="left" vertical="center"/>
    </xf>
    <xf numFmtId="0" fontId="61" fillId="28" borderId="53" xfId="0" applyFont="1" applyFill="1" applyBorder="1" applyAlignment="1">
      <alignment horizontal="left" vertical="center"/>
    </xf>
    <xf numFmtId="0" fontId="61" fillId="28" borderId="54" xfId="0" applyFont="1" applyFill="1" applyBorder="1" applyAlignment="1">
      <alignment horizontal="left" vertical="center" shrinkToFit="1"/>
    </xf>
    <xf numFmtId="0" fontId="61" fillId="28" borderId="0" xfId="0" applyFont="1" applyFill="1" applyAlignment="1">
      <alignment horizontal="left" vertical="center" shrinkToFit="1"/>
    </xf>
    <xf numFmtId="0" fontId="61" fillId="28" borderId="53" xfId="0" applyFont="1" applyFill="1" applyBorder="1" applyAlignment="1">
      <alignment horizontal="left" vertical="center" shrinkToFit="1"/>
    </xf>
    <xf numFmtId="178" fontId="59" fillId="0" borderId="70" xfId="0" applyNumberFormat="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6" fillId="0" borderId="72" xfId="0" applyFont="1" applyBorder="1" applyAlignment="1">
      <alignment horizontal="left" shrinkToFit="1"/>
    </xf>
    <xf numFmtId="0" fontId="27" fillId="0" borderId="0" xfId="0" applyFont="1" applyAlignment="1">
      <alignment horizontal="left" vertical="center"/>
    </xf>
    <xf numFmtId="0" fontId="21" fillId="0" borderId="46" xfId="0" applyFont="1" applyBorder="1" applyAlignment="1">
      <alignment horizontal="right" vertical="top"/>
    </xf>
    <xf numFmtId="0" fontId="34" fillId="0" borderId="30" xfId="0" applyFont="1" applyBorder="1" applyAlignment="1">
      <alignment horizontal="center" vertical="center" wrapText="1" shrinkToFit="1"/>
    </xf>
    <xf numFmtId="0" fontId="34" fillId="0" borderId="20" xfId="0" applyFont="1" applyBorder="1" applyAlignment="1">
      <alignment horizontal="center" vertical="center" wrapText="1" shrinkToFit="1"/>
    </xf>
    <xf numFmtId="0" fontId="34" fillId="0" borderId="25" xfId="0" applyFont="1" applyBorder="1" applyAlignment="1">
      <alignment horizontal="center" vertical="center" wrapText="1" shrinkToFit="1"/>
    </xf>
    <xf numFmtId="0" fontId="28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1" fillId="0" borderId="25" xfId="0" applyFont="1" applyBorder="1" applyAlignment="1">
      <alignment horizontal="center" vertical="center" textRotation="180" shrinkToFit="1"/>
    </xf>
    <xf numFmtId="0" fontId="22" fillId="0" borderId="74" xfId="0" applyFont="1" applyBorder="1" applyAlignment="1">
      <alignment horizontal="center" vertical="center" wrapText="1" shrinkToFit="1"/>
    </xf>
    <xf numFmtId="0" fontId="27" fillId="0" borderId="83" xfId="0" applyFont="1" applyBorder="1" applyAlignment="1">
      <alignment horizontal="center" vertical="center" textRotation="255" shrinkToFit="1"/>
    </xf>
    <xf numFmtId="0" fontId="22" fillId="0" borderId="91" xfId="0" applyFont="1" applyBorder="1" applyAlignment="1">
      <alignment horizontal="center" vertical="center" wrapText="1" shrinkToFit="1"/>
    </xf>
    <xf numFmtId="0" fontId="21" fillId="0" borderId="94" xfId="0" applyFont="1" applyBorder="1" applyAlignment="1">
      <alignment horizontal="center" vertical="center" textRotation="180" shrinkToFit="1"/>
    </xf>
    <xf numFmtId="0" fontId="22" fillId="0" borderId="9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shrinkToFit="1"/>
    </xf>
    <xf numFmtId="0" fontId="63" fillId="0" borderId="0" xfId="0" applyFont="1" applyAlignment="1">
      <alignment horizontal="center" vertical="center"/>
    </xf>
    <xf numFmtId="0" fontId="63" fillId="0" borderId="47" xfId="0" applyFont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57" xfId="0" applyFont="1" applyBorder="1" applyAlignment="1">
      <alignment horizontal="center" vertical="center"/>
    </xf>
    <xf numFmtId="0" fontId="65" fillId="0" borderId="54" xfId="0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 shrinkToFit="1"/>
    </xf>
    <xf numFmtId="0" fontId="65" fillId="0" borderId="57" xfId="0" applyFont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99CC"/>
      <color rgb="FFFF99FF"/>
      <color rgb="FF990099"/>
      <color rgb="FF009999"/>
      <color rgb="FFFF3399"/>
      <color rgb="FFCC66FF"/>
      <color rgb="FF0099FF"/>
      <color rgb="FF008000"/>
      <color rgb="FF00CC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46</xdr:row>
      <xdr:rowOff>28575</xdr:rowOff>
    </xdr:from>
    <xdr:to>
      <xdr:col>4</xdr:col>
      <xdr:colOff>304800</xdr:colOff>
      <xdr:row>47</xdr:row>
      <xdr:rowOff>190499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CE539186-1E10-4268-9204-102938FD54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22925" b="21917"/>
        <a:stretch/>
      </xdr:blipFill>
      <xdr:spPr>
        <a:xfrm>
          <a:off x="876300" y="11077575"/>
          <a:ext cx="1809750" cy="37147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46</xdr:row>
      <xdr:rowOff>28575</xdr:rowOff>
    </xdr:from>
    <xdr:to>
      <xdr:col>7</xdr:col>
      <xdr:colOff>664302</xdr:colOff>
      <xdr:row>47</xdr:row>
      <xdr:rowOff>178254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AC123370-14D4-4B04-A2EC-F514303384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3771900" y="11077575"/>
          <a:ext cx="1473927" cy="359229"/>
        </a:xfrm>
        <a:prstGeom prst="rect">
          <a:avLst/>
        </a:prstGeom>
      </xdr:spPr>
    </xdr:pic>
    <xdr:clientData/>
  </xdr:twoCellAnchor>
  <xdr:twoCellAnchor>
    <xdr:from>
      <xdr:col>3</xdr:col>
      <xdr:colOff>517072</xdr:colOff>
      <xdr:row>3</xdr:row>
      <xdr:rowOff>174172</xdr:rowOff>
    </xdr:from>
    <xdr:to>
      <xdr:col>6</xdr:col>
      <xdr:colOff>130629</xdr:colOff>
      <xdr:row>5</xdr:row>
      <xdr:rowOff>66676</xdr:rowOff>
    </xdr:to>
    <xdr:sp macro="" textlink="">
      <xdr:nvSpPr>
        <xdr:cNvPr id="10" name="WordArt 2433">
          <a:extLst>
            <a:ext uri="{FF2B5EF4-FFF2-40B4-BE49-F238E27FC236}">
              <a16:creationId xmlns:a16="http://schemas.microsoft.com/office/drawing/2014/main" id="{0ABAC59E-4A4D-4E88-AE58-0CF1E12A6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62992" y="890452"/>
          <a:ext cx="1808117" cy="395424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10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晚餐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3</xdr:col>
      <xdr:colOff>533400</xdr:colOff>
      <xdr:row>1</xdr:row>
      <xdr:rowOff>180975</xdr:rowOff>
    </xdr:from>
    <xdr:to>
      <xdr:col>5</xdr:col>
      <xdr:colOff>568780</xdr:colOff>
      <xdr:row>3</xdr:row>
      <xdr:rowOff>53068</xdr:rowOff>
    </xdr:to>
    <xdr:sp macro="" textlink="">
      <xdr:nvSpPr>
        <xdr:cNvPr id="12" name="WordArt 16">
          <a:extLst>
            <a:ext uri="{FF2B5EF4-FFF2-40B4-BE49-F238E27FC236}">
              <a16:creationId xmlns:a16="http://schemas.microsoft.com/office/drawing/2014/main" id="{92D1F445-E9B2-4DAC-AB5B-D559BFF299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81225" y="561975"/>
          <a:ext cx="1502230" cy="36739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32656</xdr:colOff>
      <xdr:row>1</xdr:row>
      <xdr:rowOff>97970</xdr:rowOff>
    </xdr:from>
    <xdr:to>
      <xdr:col>3</xdr:col>
      <xdr:colOff>308800</xdr:colOff>
      <xdr:row>6</xdr:row>
      <xdr:rowOff>8434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17887F9-4280-465F-9AC1-F68F44746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36" y="311330"/>
          <a:ext cx="1739184" cy="1158239"/>
        </a:xfrm>
        <a:prstGeom prst="rect">
          <a:avLst/>
        </a:prstGeom>
      </xdr:spPr>
    </xdr:pic>
    <xdr:clientData/>
  </xdr:twoCellAnchor>
  <xdr:oneCellAnchor>
    <xdr:from>
      <xdr:col>6</xdr:col>
      <xdr:colOff>90896</xdr:colOff>
      <xdr:row>5</xdr:row>
      <xdr:rowOff>43543</xdr:rowOff>
    </xdr:from>
    <xdr:ext cx="1860550" cy="664029"/>
    <xdr:pic>
      <xdr:nvPicPr>
        <xdr:cNvPr id="14" name="圖片 13">
          <a:extLst>
            <a:ext uri="{FF2B5EF4-FFF2-40B4-BE49-F238E27FC236}">
              <a16:creationId xmlns:a16="http://schemas.microsoft.com/office/drawing/2014/main" id="{73BDF2AF-15F9-47AA-9C5B-71FFB5D5A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3931376" y="1262743"/>
          <a:ext cx="1860550" cy="664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636453</xdr:colOff>
      <xdr:row>2</xdr:row>
      <xdr:rowOff>28287</xdr:rowOff>
    </xdr:from>
    <xdr:ext cx="701040" cy="668039"/>
    <xdr:pic>
      <xdr:nvPicPr>
        <xdr:cNvPr id="15" name="圖片 14">
          <a:extLst>
            <a:ext uri="{FF2B5EF4-FFF2-40B4-BE49-F238E27FC236}">
              <a16:creationId xmlns:a16="http://schemas.microsoft.com/office/drawing/2014/main" id="{607F7053-2F15-475E-A693-A4548A4C4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5208453" y="493107"/>
          <a:ext cx="701040" cy="668039"/>
        </a:xfrm>
        <a:prstGeom prst="rect">
          <a:avLst/>
        </a:prstGeom>
      </xdr:spPr>
    </xdr:pic>
    <xdr:clientData/>
  </xdr:oneCellAnchor>
  <xdr:twoCellAnchor editAs="oneCell">
    <xdr:from>
      <xdr:col>1</xdr:col>
      <xdr:colOff>257175</xdr:colOff>
      <xdr:row>10</xdr:row>
      <xdr:rowOff>180975</xdr:rowOff>
    </xdr:from>
    <xdr:to>
      <xdr:col>3</xdr:col>
      <xdr:colOff>732303</xdr:colOff>
      <xdr:row>18</xdr:row>
      <xdr:rowOff>106844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C756ED3E-5567-47F2-B842-2A83D9053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676525"/>
          <a:ext cx="1941978" cy="1821344"/>
        </a:xfrm>
        <a:prstGeom prst="rect">
          <a:avLst/>
        </a:prstGeom>
      </xdr:spPr>
    </xdr:pic>
    <xdr:clientData/>
  </xdr:twoCellAnchor>
  <xdr:twoCellAnchor editAs="oneCell">
    <xdr:from>
      <xdr:col>16</xdr:col>
      <xdr:colOff>547187</xdr:colOff>
      <xdr:row>10</xdr:row>
      <xdr:rowOff>84184</xdr:rowOff>
    </xdr:from>
    <xdr:to>
      <xdr:col>19</xdr:col>
      <xdr:colOff>455747</xdr:colOff>
      <xdr:row>18</xdr:row>
      <xdr:rowOff>61871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EFFCBEF3-1036-47EC-A287-30DCA5271D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95" r="48214" b="4166"/>
        <a:stretch/>
      </xdr:blipFill>
      <xdr:spPr>
        <a:xfrm>
          <a:off x="11702867" y="2370184"/>
          <a:ext cx="2103120" cy="1886497"/>
        </a:xfrm>
        <a:prstGeom prst="rect">
          <a:avLst/>
        </a:prstGeom>
      </xdr:spPr>
    </xdr:pic>
    <xdr:clientData/>
  </xdr:twoCellAnchor>
  <xdr:twoCellAnchor editAs="oneCell">
    <xdr:from>
      <xdr:col>18</xdr:col>
      <xdr:colOff>438150</xdr:colOff>
      <xdr:row>29</xdr:row>
      <xdr:rowOff>55889</xdr:rowOff>
    </xdr:from>
    <xdr:to>
      <xdr:col>20</xdr:col>
      <xdr:colOff>608330</xdr:colOff>
      <xdr:row>37</xdr:row>
      <xdr:rowOff>4762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81EAF0DF-578C-4EAE-8921-68AB5EC42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4583" b="95250" l="5167" r="94250">
                      <a14:foregroundMark x1="82417" y1="71500" x2="82417" y2="71500"/>
                      <a14:foregroundMark x1="78250" y1="71500" x2="78250" y2="71500"/>
                      <a14:foregroundMark x1="13750" y1="80250" x2="13750" y2="80250"/>
                      <a14:foregroundMark x1="21750" y1="81167" x2="21750" y2="81167"/>
                      <a14:foregroundMark x1="21583" y1="85500" x2="21583" y2="85500"/>
                      <a14:foregroundMark x1="22250" y1="87000" x2="22250" y2="87000"/>
                      <a14:foregroundMark x1="22833" y1="83833" x2="22833" y2="83833"/>
                      <a14:foregroundMark x1="23417" y1="85917" x2="23417" y2="85917"/>
                      <a14:foregroundMark x1="21417" y1="88417" x2="21417" y2="88417"/>
                      <a14:foregroundMark x1="20667" y1="81333" x2="20667" y2="81333"/>
                      <a14:foregroundMark x1="18667" y1="90500" x2="18667" y2="90500"/>
                      <a14:backgroundMark x1="17959" y1="80544" x2="17959" y2="805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215" r="21985"/>
        <a:stretch/>
      </xdr:blipFill>
      <xdr:spPr>
        <a:xfrm>
          <a:off x="13087350" y="6856739"/>
          <a:ext cx="1637030" cy="1758623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46</xdr:row>
      <xdr:rowOff>47625</xdr:rowOff>
    </xdr:from>
    <xdr:to>
      <xdr:col>12</xdr:col>
      <xdr:colOff>38100</xdr:colOff>
      <xdr:row>47</xdr:row>
      <xdr:rowOff>171450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7F4DC7E-11D4-46E8-BB94-CEA6A0106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38950" y="10810875"/>
          <a:ext cx="1447800" cy="333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topLeftCell="B1" zoomScale="80" zoomScaleNormal="80" workbookViewId="0">
      <selection activeCell="K50" sqref="K50"/>
    </sheetView>
  </sheetViews>
  <sheetFormatPr defaultColWidth="9" defaultRowHeight="16.2" x14ac:dyDescent="0.3"/>
  <cols>
    <col min="1" max="1" width="2.6640625" style="83" customWidth="1"/>
    <col min="2" max="21" width="10.6640625" style="116" customWidth="1"/>
    <col min="22" max="22" width="9" style="113"/>
    <col min="23" max="16384" width="9" style="83"/>
  </cols>
  <sheetData>
    <row r="1" spans="2:22" ht="30" customHeight="1" thickBot="1" x14ac:dyDescent="0.45">
      <c r="B1" s="280"/>
      <c r="C1" s="280"/>
      <c r="D1" s="280"/>
      <c r="E1" s="280"/>
      <c r="F1" s="280"/>
      <c r="J1" s="281"/>
      <c r="K1" s="281"/>
      <c r="L1" s="281"/>
      <c r="M1" s="281"/>
      <c r="N1" s="281"/>
      <c r="O1" s="281"/>
      <c r="P1" s="281"/>
      <c r="Q1" s="117"/>
      <c r="R1" s="117"/>
      <c r="S1" s="117"/>
      <c r="T1" s="117"/>
    </row>
    <row r="2" spans="2:22" s="115" customFormat="1" ht="19.95" customHeight="1" x14ac:dyDescent="0.4">
      <c r="B2" s="285"/>
      <c r="C2" s="286"/>
      <c r="D2" s="286"/>
      <c r="E2" s="286"/>
      <c r="F2" s="208"/>
      <c r="G2" s="208"/>
      <c r="H2" s="208"/>
      <c r="I2" s="209"/>
      <c r="J2" s="238" t="s">
        <v>228</v>
      </c>
      <c r="K2" s="238"/>
      <c r="L2" s="238"/>
      <c r="M2" s="238"/>
      <c r="N2" s="238" t="s">
        <v>229</v>
      </c>
      <c r="O2" s="238"/>
      <c r="P2" s="238"/>
      <c r="Q2" s="239"/>
      <c r="R2" s="238" t="s">
        <v>230</v>
      </c>
      <c r="S2" s="238"/>
      <c r="T2" s="238"/>
      <c r="U2" s="279"/>
    </row>
    <row r="3" spans="2:22" s="152" customFormat="1" ht="19.95" customHeight="1" x14ac:dyDescent="0.55000000000000004">
      <c r="B3" s="287"/>
      <c r="C3" s="288"/>
      <c r="D3" s="288"/>
      <c r="E3" s="288"/>
      <c r="F3" s="224"/>
      <c r="G3" s="224"/>
      <c r="H3" s="224"/>
      <c r="I3" s="210"/>
      <c r="J3" s="244" t="s">
        <v>52</v>
      </c>
      <c r="K3" s="245"/>
      <c r="L3" s="245"/>
      <c r="M3" s="245"/>
      <c r="N3" s="252" t="s">
        <v>52</v>
      </c>
      <c r="O3" s="251"/>
      <c r="P3" s="251"/>
      <c r="Q3" s="282"/>
      <c r="R3" s="283" t="s">
        <v>98</v>
      </c>
      <c r="S3" s="283"/>
      <c r="T3" s="283"/>
      <c r="U3" s="284"/>
      <c r="V3" s="153"/>
    </row>
    <row r="4" spans="2:22" s="152" customFormat="1" ht="19.95" customHeight="1" x14ac:dyDescent="0.55000000000000004">
      <c r="B4" s="304"/>
      <c r="C4" s="305"/>
      <c r="D4" s="305"/>
      <c r="E4" s="305"/>
      <c r="F4" s="224"/>
      <c r="G4" s="224"/>
      <c r="H4" s="224"/>
      <c r="I4" s="210"/>
      <c r="J4" s="244" t="s">
        <v>304</v>
      </c>
      <c r="K4" s="245"/>
      <c r="L4" s="245"/>
      <c r="M4" s="245"/>
      <c r="N4" s="255" t="s">
        <v>299</v>
      </c>
      <c r="O4" s="254"/>
      <c r="P4" s="254"/>
      <c r="Q4" s="257"/>
      <c r="R4" s="244"/>
      <c r="S4" s="245"/>
      <c r="T4" s="245"/>
      <c r="U4" s="259"/>
      <c r="V4" s="153"/>
    </row>
    <row r="5" spans="2:22" s="152" customFormat="1" ht="19.95" customHeight="1" x14ac:dyDescent="0.55000000000000004">
      <c r="B5" s="306"/>
      <c r="C5" s="307"/>
      <c r="D5" s="307"/>
      <c r="E5" s="307"/>
      <c r="F5" s="224"/>
      <c r="G5" s="224"/>
      <c r="H5" s="224"/>
      <c r="I5" s="210"/>
      <c r="J5" s="244" t="s">
        <v>297</v>
      </c>
      <c r="K5" s="245"/>
      <c r="L5" s="245"/>
      <c r="M5" s="245"/>
      <c r="N5" s="255" t="s">
        <v>162</v>
      </c>
      <c r="O5" s="254"/>
      <c r="P5" s="254"/>
      <c r="Q5" s="254"/>
      <c r="R5" s="244"/>
      <c r="S5" s="245"/>
      <c r="T5" s="245"/>
      <c r="U5" s="259"/>
      <c r="V5" s="153"/>
    </row>
    <row r="6" spans="2:22" s="152" customFormat="1" ht="19.95" customHeight="1" x14ac:dyDescent="0.55000000000000004">
      <c r="B6" s="308"/>
      <c r="C6" s="309"/>
      <c r="D6" s="309"/>
      <c r="E6" s="309"/>
      <c r="F6" s="224"/>
      <c r="G6" s="224"/>
      <c r="H6" s="224"/>
      <c r="I6" s="210"/>
      <c r="J6" s="244" t="s">
        <v>296</v>
      </c>
      <c r="K6" s="245"/>
      <c r="L6" s="245"/>
      <c r="M6" s="245"/>
      <c r="N6" s="244" t="s">
        <v>246</v>
      </c>
      <c r="O6" s="245"/>
      <c r="P6" s="245"/>
      <c r="Q6" s="245"/>
      <c r="R6" s="244"/>
      <c r="S6" s="245"/>
      <c r="T6" s="245"/>
      <c r="U6" s="259"/>
      <c r="V6" s="153"/>
    </row>
    <row r="7" spans="2:22" s="152" customFormat="1" ht="19.95" customHeight="1" x14ac:dyDescent="0.55000000000000004">
      <c r="B7" s="211"/>
      <c r="C7" s="225"/>
      <c r="D7" s="225"/>
      <c r="E7" s="225"/>
      <c r="F7" s="224"/>
      <c r="G7" s="224"/>
      <c r="H7" s="224"/>
      <c r="I7" s="210"/>
      <c r="J7" s="248" t="s">
        <v>83</v>
      </c>
      <c r="K7" s="241"/>
      <c r="L7" s="241"/>
      <c r="M7" s="241"/>
      <c r="N7" s="248" t="s">
        <v>84</v>
      </c>
      <c r="O7" s="241"/>
      <c r="P7" s="241"/>
      <c r="Q7" s="241"/>
      <c r="R7" s="248"/>
      <c r="S7" s="241"/>
      <c r="T7" s="241"/>
      <c r="U7" s="310"/>
      <c r="V7" s="153"/>
    </row>
    <row r="8" spans="2:22" s="152" customFormat="1" ht="19.95" customHeight="1" x14ac:dyDescent="0.55000000000000004">
      <c r="B8" s="295" t="s">
        <v>219</v>
      </c>
      <c r="C8" s="296"/>
      <c r="D8" s="296"/>
      <c r="E8" s="296"/>
      <c r="F8" s="296"/>
      <c r="G8" s="296"/>
      <c r="H8" s="296"/>
      <c r="I8" s="297"/>
      <c r="J8" s="249" t="s">
        <v>302</v>
      </c>
      <c r="K8" s="243"/>
      <c r="L8" s="243"/>
      <c r="M8" s="243"/>
      <c r="N8" s="249" t="s">
        <v>218</v>
      </c>
      <c r="O8" s="243"/>
      <c r="P8" s="243"/>
      <c r="Q8" s="243"/>
      <c r="R8" s="249"/>
      <c r="S8" s="243"/>
      <c r="T8" s="243"/>
      <c r="U8" s="311"/>
      <c r="V8" s="153"/>
    </row>
    <row r="9" spans="2:22" s="92" customFormat="1" ht="12.9" customHeight="1" x14ac:dyDescent="0.25">
      <c r="B9" s="298" t="s">
        <v>220</v>
      </c>
      <c r="C9" s="299"/>
      <c r="D9" s="299"/>
      <c r="E9" s="299"/>
      <c r="F9" s="299"/>
      <c r="G9" s="299"/>
      <c r="H9" s="299"/>
      <c r="I9" s="300"/>
      <c r="J9" s="119" t="s">
        <v>45</v>
      </c>
      <c r="K9" s="118">
        <f>第一週明細!W28</f>
        <v>886.9</v>
      </c>
      <c r="L9" s="119" t="s">
        <v>9</v>
      </c>
      <c r="M9" s="123">
        <f>第一週明細!W24</f>
        <v>28.5</v>
      </c>
      <c r="N9" s="124" t="s">
        <v>45</v>
      </c>
      <c r="O9" s="121">
        <f>第一週明細!W36</f>
        <v>882.1</v>
      </c>
      <c r="P9" s="120" t="s">
        <v>9</v>
      </c>
      <c r="Q9" s="122">
        <f>第一週明細!W32</f>
        <v>30.5</v>
      </c>
      <c r="R9" s="120"/>
      <c r="S9" s="121"/>
      <c r="T9" s="120"/>
      <c r="U9" s="125"/>
      <c r="V9" s="114"/>
    </row>
    <row r="10" spans="2:22" s="92" customFormat="1" ht="12.9" customHeight="1" thickBot="1" x14ac:dyDescent="0.3">
      <c r="B10" s="301"/>
      <c r="C10" s="302"/>
      <c r="D10" s="302"/>
      <c r="E10" s="302"/>
      <c r="F10" s="302"/>
      <c r="G10" s="302"/>
      <c r="H10" s="302"/>
      <c r="I10" s="303"/>
      <c r="J10" s="128" t="s">
        <v>7</v>
      </c>
      <c r="K10" s="127">
        <f>第一週明細!W22</f>
        <v>123.5</v>
      </c>
      <c r="L10" s="128" t="s">
        <v>11</v>
      </c>
      <c r="M10" s="127">
        <f>第一週明細!W26</f>
        <v>34.1</v>
      </c>
      <c r="N10" s="126" t="s">
        <v>7</v>
      </c>
      <c r="O10" s="127">
        <f>第一週明細!W30</f>
        <v>116</v>
      </c>
      <c r="P10" s="128" t="s">
        <v>11</v>
      </c>
      <c r="Q10" s="129">
        <f>第一週明細!W34</f>
        <v>35.900000000000006</v>
      </c>
      <c r="R10" s="128"/>
      <c r="S10" s="127"/>
      <c r="T10" s="128"/>
      <c r="U10" s="130"/>
      <c r="V10" s="114"/>
    </row>
    <row r="11" spans="2:22" s="115" customFormat="1" ht="19.95" customHeight="1" x14ac:dyDescent="0.4">
      <c r="B11" s="262" t="s">
        <v>224</v>
      </c>
      <c r="C11" s="260"/>
      <c r="D11" s="260"/>
      <c r="E11" s="261"/>
      <c r="F11" s="239" t="s">
        <v>225</v>
      </c>
      <c r="G11" s="260"/>
      <c r="H11" s="260"/>
      <c r="I11" s="261"/>
      <c r="J11" s="238" t="s">
        <v>226</v>
      </c>
      <c r="K11" s="238"/>
      <c r="L11" s="238"/>
      <c r="M11" s="239"/>
      <c r="N11" s="238" t="s">
        <v>227</v>
      </c>
      <c r="O11" s="238"/>
      <c r="P11" s="238"/>
      <c r="Q11" s="238"/>
      <c r="R11" s="238" t="s">
        <v>223</v>
      </c>
      <c r="S11" s="238"/>
      <c r="T11" s="238"/>
      <c r="U11" s="279"/>
    </row>
    <row r="12" spans="2:22" s="152" customFormat="1" ht="19.95" customHeight="1" x14ac:dyDescent="0.55000000000000004">
      <c r="B12" s="270" t="s">
        <v>221</v>
      </c>
      <c r="C12" s="271"/>
      <c r="D12" s="271"/>
      <c r="E12" s="272"/>
      <c r="F12" s="252" t="s">
        <v>199</v>
      </c>
      <c r="G12" s="251"/>
      <c r="H12" s="251"/>
      <c r="I12" s="282"/>
      <c r="J12" s="244" t="s">
        <v>52</v>
      </c>
      <c r="K12" s="245"/>
      <c r="L12" s="245"/>
      <c r="M12" s="245"/>
      <c r="N12" s="244" t="s">
        <v>98</v>
      </c>
      <c r="O12" s="245"/>
      <c r="P12" s="245"/>
      <c r="Q12" s="245"/>
      <c r="R12" s="289" t="s">
        <v>161</v>
      </c>
      <c r="S12" s="290"/>
      <c r="T12" s="290"/>
      <c r="U12" s="291"/>
      <c r="V12" s="153"/>
    </row>
    <row r="13" spans="2:22" s="152" customFormat="1" ht="19.95" customHeight="1" x14ac:dyDescent="0.55000000000000004">
      <c r="B13" s="273" t="s">
        <v>222</v>
      </c>
      <c r="C13" s="274"/>
      <c r="D13" s="274"/>
      <c r="E13" s="275"/>
      <c r="F13" s="244" t="s">
        <v>248</v>
      </c>
      <c r="G13" s="245"/>
      <c r="H13" s="245"/>
      <c r="I13" s="246"/>
      <c r="J13" s="254" t="s">
        <v>251</v>
      </c>
      <c r="K13" s="254"/>
      <c r="L13" s="254"/>
      <c r="M13" s="257"/>
      <c r="N13" s="244"/>
      <c r="O13" s="245"/>
      <c r="P13" s="245"/>
      <c r="Q13" s="245"/>
      <c r="R13" s="292" t="s">
        <v>222</v>
      </c>
      <c r="S13" s="293"/>
      <c r="T13" s="293"/>
      <c r="U13" s="294"/>
      <c r="V13" s="153"/>
    </row>
    <row r="14" spans="2:22" s="152" customFormat="1" ht="19.95" customHeight="1" x14ac:dyDescent="0.55000000000000004">
      <c r="B14" s="266"/>
      <c r="C14" s="267"/>
      <c r="D14" s="267"/>
      <c r="E14" s="268"/>
      <c r="F14" s="244" t="s">
        <v>206</v>
      </c>
      <c r="G14" s="245"/>
      <c r="H14" s="245"/>
      <c r="I14" s="245"/>
      <c r="J14" s="244" t="s">
        <v>250</v>
      </c>
      <c r="K14" s="245"/>
      <c r="L14" s="245"/>
      <c r="M14" s="246"/>
      <c r="N14" s="244"/>
      <c r="O14" s="245"/>
      <c r="P14" s="245"/>
      <c r="Q14" s="245"/>
      <c r="R14" s="312"/>
      <c r="S14" s="313"/>
      <c r="T14" s="313"/>
      <c r="U14" s="314"/>
      <c r="V14" s="153"/>
    </row>
    <row r="15" spans="2:22" s="152" customFormat="1" ht="19.95" customHeight="1" x14ac:dyDescent="0.55000000000000004">
      <c r="B15" s="263"/>
      <c r="C15" s="264"/>
      <c r="D15" s="264"/>
      <c r="E15" s="265"/>
      <c r="F15" s="244" t="s">
        <v>249</v>
      </c>
      <c r="G15" s="245"/>
      <c r="H15" s="245"/>
      <c r="I15" s="245"/>
      <c r="J15" s="244" t="s">
        <v>195</v>
      </c>
      <c r="K15" s="245"/>
      <c r="L15" s="245"/>
      <c r="M15" s="246"/>
      <c r="N15" s="244"/>
      <c r="O15" s="245"/>
      <c r="P15" s="245"/>
      <c r="Q15" s="245"/>
      <c r="R15" s="315"/>
      <c r="S15" s="316"/>
      <c r="T15" s="316"/>
      <c r="U15" s="317"/>
      <c r="V15" s="153"/>
    </row>
    <row r="16" spans="2:22" s="152" customFormat="1" ht="19.95" customHeight="1" x14ac:dyDescent="0.55000000000000004">
      <c r="B16" s="276"/>
      <c r="C16" s="277"/>
      <c r="D16" s="277"/>
      <c r="E16" s="278"/>
      <c r="F16" s="248" t="s">
        <v>83</v>
      </c>
      <c r="G16" s="241"/>
      <c r="H16" s="241"/>
      <c r="I16" s="241"/>
      <c r="J16" s="248" t="s">
        <v>83</v>
      </c>
      <c r="K16" s="241"/>
      <c r="L16" s="241"/>
      <c r="M16" s="269"/>
      <c r="N16" s="248"/>
      <c r="O16" s="241"/>
      <c r="P16" s="241"/>
      <c r="Q16" s="241"/>
      <c r="R16" s="318"/>
      <c r="S16" s="319"/>
      <c r="T16" s="319"/>
      <c r="U16" s="320"/>
      <c r="V16" s="153"/>
    </row>
    <row r="17" spans="2:22" s="152" customFormat="1" ht="19.95" customHeight="1" x14ac:dyDescent="0.55000000000000004">
      <c r="B17" s="329"/>
      <c r="C17" s="330"/>
      <c r="D17" s="330"/>
      <c r="E17" s="331"/>
      <c r="F17" s="249" t="s">
        <v>216</v>
      </c>
      <c r="G17" s="243"/>
      <c r="H17" s="243"/>
      <c r="I17" s="243"/>
      <c r="J17" s="249" t="s">
        <v>211</v>
      </c>
      <c r="K17" s="243"/>
      <c r="L17" s="243"/>
      <c r="M17" s="256"/>
      <c r="N17" s="249"/>
      <c r="O17" s="243"/>
      <c r="P17" s="243"/>
      <c r="Q17" s="243"/>
      <c r="R17" s="321"/>
      <c r="S17" s="322"/>
      <c r="T17" s="322"/>
      <c r="U17" s="323"/>
      <c r="V17" s="153"/>
    </row>
    <row r="18" spans="2:22" s="92" customFormat="1" ht="12.9" customHeight="1" x14ac:dyDescent="0.25">
      <c r="B18" s="212"/>
      <c r="C18" s="226"/>
      <c r="D18" s="227"/>
      <c r="E18" s="213"/>
      <c r="F18" s="124" t="s">
        <v>45</v>
      </c>
      <c r="G18" s="121">
        <f>第二週明細!W20</f>
        <v>855.4</v>
      </c>
      <c r="H18" s="120" t="s">
        <v>9</v>
      </c>
      <c r="I18" s="122">
        <f>第二週明細!W16</f>
        <v>29</v>
      </c>
      <c r="J18" s="120" t="s">
        <v>45</v>
      </c>
      <c r="K18" s="121">
        <f>第二週明細!W28</f>
        <v>875.8</v>
      </c>
      <c r="L18" s="120" t="s">
        <v>9</v>
      </c>
      <c r="M18" s="122">
        <f>第二週明細!W24</f>
        <v>29</v>
      </c>
      <c r="N18" s="124"/>
      <c r="O18" s="121"/>
      <c r="P18" s="120"/>
      <c r="Q18" s="122"/>
      <c r="R18" s="218"/>
      <c r="S18" s="228"/>
      <c r="T18" s="229"/>
      <c r="U18" s="219"/>
      <c r="V18" s="114"/>
    </row>
    <row r="19" spans="2:22" s="92" customFormat="1" ht="12.9" customHeight="1" thickBot="1" x14ac:dyDescent="0.3">
      <c r="B19" s="214"/>
      <c r="C19" s="215"/>
      <c r="D19" s="216"/>
      <c r="E19" s="217"/>
      <c r="F19" s="126" t="s">
        <v>7</v>
      </c>
      <c r="G19" s="127">
        <f>第二週明細!W14</f>
        <v>115</v>
      </c>
      <c r="H19" s="128" t="s">
        <v>11</v>
      </c>
      <c r="I19" s="129">
        <f>第二週明細!W18</f>
        <v>33.599999999999994</v>
      </c>
      <c r="J19" s="128" t="s">
        <v>7</v>
      </c>
      <c r="K19" s="127">
        <f>第二週明細!W22</f>
        <v>119.5</v>
      </c>
      <c r="L19" s="128" t="s">
        <v>11</v>
      </c>
      <c r="M19" s="129">
        <f>第二週明細!W26</f>
        <v>34.199999999999996</v>
      </c>
      <c r="N19" s="126"/>
      <c r="O19" s="127"/>
      <c r="P19" s="128"/>
      <c r="Q19" s="129"/>
      <c r="R19" s="220"/>
      <c r="S19" s="221"/>
      <c r="T19" s="222"/>
      <c r="U19" s="223"/>
      <c r="V19" s="114"/>
    </row>
    <row r="20" spans="2:22" s="115" customFormat="1" ht="19.95" customHeight="1" x14ac:dyDescent="0.4">
      <c r="B20" s="332" t="s">
        <v>231</v>
      </c>
      <c r="C20" s="238"/>
      <c r="D20" s="238"/>
      <c r="E20" s="238"/>
      <c r="F20" s="333" t="s">
        <v>232</v>
      </c>
      <c r="G20" s="334"/>
      <c r="H20" s="334"/>
      <c r="I20" s="334"/>
      <c r="J20" s="238" t="s">
        <v>233</v>
      </c>
      <c r="K20" s="238"/>
      <c r="L20" s="238"/>
      <c r="M20" s="238"/>
      <c r="N20" s="324" t="s">
        <v>234</v>
      </c>
      <c r="O20" s="325"/>
      <c r="P20" s="325"/>
      <c r="Q20" s="325"/>
      <c r="R20" s="324" t="s">
        <v>235</v>
      </c>
      <c r="S20" s="325"/>
      <c r="T20" s="325"/>
      <c r="U20" s="326"/>
    </row>
    <row r="21" spans="2:22" s="152" customFormat="1" ht="19.95" customHeight="1" x14ac:dyDescent="0.55000000000000004">
      <c r="B21" s="247" t="s">
        <v>52</v>
      </c>
      <c r="C21" s="245"/>
      <c r="D21" s="245"/>
      <c r="E21" s="246"/>
      <c r="F21" s="245" t="s">
        <v>291</v>
      </c>
      <c r="G21" s="245"/>
      <c r="H21" s="245"/>
      <c r="I21" s="246"/>
      <c r="J21" s="252" t="s">
        <v>88</v>
      </c>
      <c r="K21" s="251"/>
      <c r="L21" s="251"/>
      <c r="M21" s="282"/>
      <c r="N21" s="252" t="s">
        <v>52</v>
      </c>
      <c r="O21" s="251"/>
      <c r="P21" s="251"/>
      <c r="Q21" s="282"/>
      <c r="R21" s="327" t="s">
        <v>98</v>
      </c>
      <c r="S21" s="327"/>
      <c r="T21" s="327"/>
      <c r="U21" s="328"/>
      <c r="V21" s="153"/>
    </row>
    <row r="22" spans="2:22" s="152" customFormat="1" ht="19.95" customHeight="1" x14ac:dyDescent="0.55000000000000004">
      <c r="B22" s="253" t="s">
        <v>252</v>
      </c>
      <c r="C22" s="254"/>
      <c r="D22" s="254"/>
      <c r="E22" s="257"/>
      <c r="F22" s="254" t="s">
        <v>254</v>
      </c>
      <c r="G22" s="254"/>
      <c r="H22" s="254"/>
      <c r="I22" s="257"/>
      <c r="J22" s="255" t="s">
        <v>212</v>
      </c>
      <c r="K22" s="254"/>
      <c r="L22" s="254"/>
      <c r="M22" s="257"/>
      <c r="N22" s="255" t="s">
        <v>256</v>
      </c>
      <c r="O22" s="254"/>
      <c r="P22" s="254"/>
      <c r="Q22" s="254"/>
      <c r="R22" s="255"/>
      <c r="S22" s="254"/>
      <c r="T22" s="254"/>
      <c r="U22" s="335"/>
      <c r="V22" s="153"/>
    </row>
    <row r="23" spans="2:22" s="152" customFormat="1" ht="19.95" customHeight="1" x14ac:dyDescent="0.55000000000000004">
      <c r="B23" s="247" t="s">
        <v>255</v>
      </c>
      <c r="C23" s="245"/>
      <c r="D23" s="245"/>
      <c r="E23" s="246"/>
      <c r="F23" s="245" t="s">
        <v>192</v>
      </c>
      <c r="G23" s="245"/>
      <c r="H23" s="245"/>
      <c r="I23" s="246"/>
      <c r="J23" s="244" t="s">
        <v>162</v>
      </c>
      <c r="K23" s="245"/>
      <c r="L23" s="245"/>
      <c r="M23" s="246"/>
      <c r="N23" s="255" t="s">
        <v>257</v>
      </c>
      <c r="O23" s="254"/>
      <c r="P23" s="254"/>
      <c r="Q23" s="254"/>
      <c r="R23" s="255"/>
      <c r="S23" s="254"/>
      <c r="T23" s="254"/>
      <c r="U23" s="335"/>
      <c r="V23" s="153"/>
    </row>
    <row r="24" spans="2:22" s="152" customFormat="1" ht="19.95" customHeight="1" x14ac:dyDescent="0.55000000000000004">
      <c r="B24" s="247" t="s">
        <v>253</v>
      </c>
      <c r="C24" s="245"/>
      <c r="D24" s="245"/>
      <c r="E24" s="246"/>
      <c r="F24" s="245" t="s">
        <v>292</v>
      </c>
      <c r="G24" s="245"/>
      <c r="H24" s="245"/>
      <c r="I24" s="246"/>
      <c r="J24" s="283" t="s">
        <v>259</v>
      </c>
      <c r="K24" s="283"/>
      <c r="L24" s="283"/>
      <c r="M24" s="283"/>
      <c r="N24" s="255" t="s">
        <v>260</v>
      </c>
      <c r="O24" s="254"/>
      <c r="P24" s="254"/>
      <c r="Q24" s="254"/>
      <c r="R24" s="255"/>
      <c r="S24" s="254"/>
      <c r="T24" s="254"/>
      <c r="U24" s="335"/>
      <c r="V24" s="153"/>
    </row>
    <row r="25" spans="2:22" s="152" customFormat="1" ht="19.95" customHeight="1" x14ac:dyDescent="0.55000000000000004">
      <c r="B25" s="240" t="s">
        <v>86</v>
      </c>
      <c r="C25" s="241"/>
      <c r="D25" s="241"/>
      <c r="E25" s="269"/>
      <c r="F25" s="241" t="s">
        <v>83</v>
      </c>
      <c r="G25" s="241"/>
      <c r="H25" s="241"/>
      <c r="I25" s="269"/>
      <c r="J25" s="258" t="s">
        <v>85</v>
      </c>
      <c r="K25" s="258"/>
      <c r="L25" s="258"/>
      <c r="M25" s="258"/>
      <c r="N25" s="248" t="s">
        <v>83</v>
      </c>
      <c r="O25" s="241"/>
      <c r="P25" s="241"/>
      <c r="Q25" s="241"/>
      <c r="R25" s="248"/>
      <c r="S25" s="241"/>
      <c r="T25" s="241"/>
      <c r="U25" s="310"/>
      <c r="V25" s="153"/>
    </row>
    <row r="26" spans="2:22" s="152" customFormat="1" ht="19.95" customHeight="1" x14ac:dyDescent="0.55000000000000004">
      <c r="B26" s="247" t="s">
        <v>258</v>
      </c>
      <c r="C26" s="245"/>
      <c r="D26" s="245"/>
      <c r="E26" s="246"/>
      <c r="F26" s="245" t="s">
        <v>211</v>
      </c>
      <c r="G26" s="245"/>
      <c r="H26" s="245"/>
      <c r="I26" s="246"/>
      <c r="J26" s="249" t="s">
        <v>216</v>
      </c>
      <c r="K26" s="243"/>
      <c r="L26" s="243"/>
      <c r="M26" s="256"/>
      <c r="N26" s="249" t="s">
        <v>156</v>
      </c>
      <c r="O26" s="243"/>
      <c r="P26" s="243"/>
      <c r="Q26" s="243"/>
      <c r="R26" s="249"/>
      <c r="S26" s="243"/>
      <c r="T26" s="243"/>
      <c r="U26" s="311"/>
      <c r="V26" s="153"/>
    </row>
    <row r="27" spans="2:22" s="92" customFormat="1" ht="12.9" customHeight="1" x14ac:dyDescent="0.25">
      <c r="B27" s="124" t="s">
        <v>45</v>
      </c>
      <c r="C27" s="121">
        <f>第三週明細!W12</f>
        <v>873.3</v>
      </c>
      <c r="D27" s="120" t="s">
        <v>9</v>
      </c>
      <c r="E27" s="131">
        <f>第三週明細!W8</f>
        <v>28.5</v>
      </c>
      <c r="F27" s="120" t="s">
        <v>45</v>
      </c>
      <c r="G27" s="121">
        <f>第三週明細!W20</f>
        <v>889.3</v>
      </c>
      <c r="H27" s="120" t="s">
        <v>9</v>
      </c>
      <c r="I27" s="131">
        <f>第三週明細!W16</f>
        <v>30.5</v>
      </c>
      <c r="J27" s="120" t="s">
        <v>55</v>
      </c>
      <c r="K27" s="121">
        <f>第三週明細!W28</f>
        <v>862.7</v>
      </c>
      <c r="L27" s="120" t="s">
        <v>9</v>
      </c>
      <c r="M27" s="131">
        <f>第三週明細!W24</f>
        <v>29.5</v>
      </c>
      <c r="N27" s="120" t="s">
        <v>45</v>
      </c>
      <c r="O27" s="121">
        <f>第三週明細!W36</f>
        <v>871.5</v>
      </c>
      <c r="P27" s="120" t="s">
        <v>9</v>
      </c>
      <c r="Q27" s="131">
        <f>第三週明細!W32</f>
        <v>29.5</v>
      </c>
      <c r="R27" s="120"/>
      <c r="S27" s="121"/>
      <c r="T27" s="120"/>
      <c r="U27" s="125"/>
      <c r="V27" s="114"/>
    </row>
    <row r="28" spans="2:22" s="92" customFormat="1" ht="12.9" customHeight="1" thickBot="1" x14ac:dyDescent="0.3">
      <c r="B28" s="126" t="s">
        <v>7</v>
      </c>
      <c r="C28" s="127">
        <f>第三週明細!W6</f>
        <v>120.5</v>
      </c>
      <c r="D28" s="128" t="s">
        <v>46</v>
      </c>
      <c r="E28" s="127">
        <f>第三週明細!W10</f>
        <v>33.700000000000003</v>
      </c>
      <c r="F28" s="155" t="s">
        <v>7</v>
      </c>
      <c r="G28" s="127">
        <f>第三週明細!W14</f>
        <v>117.5</v>
      </c>
      <c r="H28" s="128" t="s">
        <v>11</v>
      </c>
      <c r="I28" s="127">
        <f>第三週明細!W18</f>
        <v>36.200000000000003</v>
      </c>
      <c r="J28" s="128" t="s">
        <v>7</v>
      </c>
      <c r="K28" s="127">
        <f>第三週明細!W22</f>
        <v>115</v>
      </c>
      <c r="L28" s="128" t="s">
        <v>11</v>
      </c>
      <c r="M28" s="127">
        <f>第三週明細!W26</f>
        <v>34.299999999999997</v>
      </c>
      <c r="N28" s="128" t="s">
        <v>7</v>
      </c>
      <c r="O28" s="127">
        <f>第三週明細!W30</f>
        <v>117</v>
      </c>
      <c r="P28" s="128" t="s">
        <v>11</v>
      </c>
      <c r="Q28" s="127">
        <f>第三週明細!W34</f>
        <v>34.5</v>
      </c>
      <c r="R28" s="128"/>
      <c r="S28" s="127"/>
      <c r="T28" s="128"/>
      <c r="U28" s="130"/>
      <c r="V28" s="114"/>
    </row>
    <row r="29" spans="2:22" s="115" customFormat="1" ht="19.95" customHeight="1" x14ac:dyDescent="0.4">
      <c r="B29" s="262" t="s">
        <v>236</v>
      </c>
      <c r="C29" s="260"/>
      <c r="D29" s="260"/>
      <c r="E29" s="261"/>
      <c r="F29" s="261" t="s">
        <v>237</v>
      </c>
      <c r="G29" s="238"/>
      <c r="H29" s="238"/>
      <c r="I29" s="239"/>
      <c r="J29" s="238" t="s">
        <v>238</v>
      </c>
      <c r="K29" s="238"/>
      <c r="L29" s="238"/>
      <c r="M29" s="334"/>
      <c r="N29" s="324" t="s">
        <v>239</v>
      </c>
      <c r="O29" s="325"/>
      <c r="P29" s="325"/>
      <c r="Q29" s="325"/>
      <c r="R29" s="324" t="s">
        <v>240</v>
      </c>
      <c r="S29" s="325"/>
      <c r="T29" s="325"/>
      <c r="U29" s="326"/>
    </row>
    <row r="30" spans="2:22" s="152" customFormat="1" ht="19.95" customHeight="1" x14ac:dyDescent="0.55000000000000004">
      <c r="B30" s="250" t="s">
        <v>67</v>
      </c>
      <c r="C30" s="251"/>
      <c r="D30" s="251"/>
      <c r="E30" s="251"/>
      <c r="F30" s="252" t="s">
        <v>196</v>
      </c>
      <c r="G30" s="251"/>
      <c r="H30" s="251"/>
      <c r="I30" s="282"/>
      <c r="J30" s="252" t="s">
        <v>87</v>
      </c>
      <c r="K30" s="251"/>
      <c r="L30" s="251"/>
      <c r="M30" s="251"/>
      <c r="N30" s="252" t="s">
        <v>52</v>
      </c>
      <c r="O30" s="251"/>
      <c r="P30" s="251"/>
      <c r="Q30" s="251"/>
      <c r="R30" s="342" t="s">
        <v>267</v>
      </c>
      <c r="S30" s="343"/>
      <c r="T30" s="343"/>
      <c r="U30" s="344"/>
      <c r="V30" s="153"/>
    </row>
    <row r="31" spans="2:22" s="152" customFormat="1" ht="19.95" customHeight="1" x14ac:dyDescent="0.55000000000000004">
      <c r="B31" s="380" t="s">
        <v>316</v>
      </c>
      <c r="C31" s="379"/>
      <c r="D31" s="379"/>
      <c r="E31" s="379"/>
      <c r="F31" s="255" t="s">
        <v>190</v>
      </c>
      <c r="G31" s="254"/>
      <c r="H31" s="254"/>
      <c r="I31" s="257"/>
      <c r="J31" s="255" t="s">
        <v>261</v>
      </c>
      <c r="K31" s="254"/>
      <c r="L31" s="254"/>
      <c r="M31" s="254"/>
      <c r="N31" s="255" t="s">
        <v>266</v>
      </c>
      <c r="O31" s="254"/>
      <c r="P31" s="254"/>
      <c r="Q31" s="257"/>
      <c r="R31" s="348" t="s">
        <v>268</v>
      </c>
      <c r="S31" s="349"/>
      <c r="T31" s="349"/>
      <c r="U31" s="350"/>
      <c r="V31" s="153"/>
    </row>
    <row r="32" spans="2:22" s="152" customFormat="1" ht="19.95" customHeight="1" x14ac:dyDescent="0.55000000000000004">
      <c r="B32" s="247" t="s">
        <v>246</v>
      </c>
      <c r="C32" s="245"/>
      <c r="D32" s="245"/>
      <c r="E32" s="245"/>
      <c r="F32" s="384" t="s">
        <v>313</v>
      </c>
      <c r="G32" s="385"/>
      <c r="H32" s="385"/>
      <c r="I32" s="386"/>
      <c r="J32" s="244" t="s">
        <v>263</v>
      </c>
      <c r="K32" s="245"/>
      <c r="L32" s="245"/>
      <c r="M32" s="245"/>
      <c r="N32" s="244" t="s">
        <v>270</v>
      </c>
      <c r="O32" s="245"/>
      <c r="P32" s="245"/>
      <c r="Q32" s="246"/>
      <c r="R32" s="351" t="s">
        <v>269</v>
      </c>
      <c r="S32" s="352"/>
      <c r="T32" s="352"/>
      <c r="U32" s="353"/>
      <c r="V32" s="153"/>
    </row>
    <row r="33" spans="1:22" s="152" customFormat="1" ht="19.95" customHeight="1" x14ac:dyDescent="0.55000000000000004">
      <c r="B33" s="247" t="s">
        <v>162</v>
      </c>
      <c r="C33" s="245"/>
      <c r="D33" s="245"/>
      <c r="E33" s="245"/>
      <c r="F33" s="244" t="s">
        <v>264</v>
      </c>
      <c r="G33" s="245"/>
      <c r="H33" s="245"/>
      <c r="I33" s="246"/>
      <c r="J33" s="244" t="s">
        <v>303</v>
      </c>
      <c r="K33" s="245"/>
      <c r="L33" s="245"/>
      <c r="M33" s="245"/>
      <c r="N33" s="244" t="s">
        <v>163</v>
      </c>
      <c r="O33" s="245"/>
      <c r="P33" s="245"/>
      <c r="Q33" s="246"/>
      <c r="R33" s="336"/>
      <c r="S33" s="337"/>
      <c r="T33" s="337"/>
      <c r="U33" s="338"/>
      <c r="V33" s="153"/>
    </row>
    <row r="34" spans="1:22" s="152" customFormat="1" ht="19.95" customHeight="1" x14ac:dyDescent="0.55000000000000004">
      <c r="B34" s="240" t="s">
        <v>85</v>
      </c>
      <c r="C34" s="241"/>
      <c r="D34" s="241"/>
      <c r="E34" s="241"/>
      <c r="F34" s="248" t="s">
        <v>85</v>
      </c>
      <c r="G34" s="241"/>
      <c r="H34" s="241"/>
      <c r="I34" s="241"/>
      <c r="J34" s="248" t="s">
        <v>85</v>
      </c>
      <c r="K34" s="241"/>
      <c r="L34" s="241"/>
      <c r="M34" s="241"/>
      <c r="N34" s="248" t="s">
        <v>92</v>
      </c>
      <c r="O34" s="241"/>
      <c r="P34" s="241"/>
      <c r="Q34" s="269"/>
      <c r="R34" s="339"/>
      <c r="S34" s="340"/>
      <c r="T34" s="340"/>
      <c r="U34" s="341"/>
      <c r="V34" s="153"/>
    </row>
    <row r="35" spans="1:22" s="152" customFormat="1" ht="19.95" customHeight="1" x14ac:dyDescent="0.55000000000000004">
      <c r="B35" s="242" t="s">
        <v>194</v>
      </c>
      <c r="C35" s="243"/>
      <c r="D35" s="243"/>
      <c r="E35" s="243"/>
      <c r="F35" s="249" t="s">
        <v>310</v>
      </c>
      <c r="G35" s="243"/>
      <c r="H35" s="243"/>
      <c r="I35" s="243"/>
      <c r="J35" s="249" t="s">
        <v>193</v>
      </c>
      <c r="K35" s="243"/>
      <c r="L35" s="243"/>
      <c r="M35" s="243"/>
      <c r="N35" s="249" t="s">
        <v>262</v>
      </c>
      <c r="O35" s="243"/>
      <c r="P35" s="243"/>
      <c r="Q35" s="256"/>
      <c r="R35" s="345"/>
      <c r="S35" s="346"/>
      <c r="T35" s="346"/>
      <c r="U35" s="347"/>
      <c r="V35" s="153"/>
    </row>
    <row r="36" spans="1:22" s="92" customFormat="1" ht="12.9" customHeight="1" x14ac:dyDescent="0.25">
      <c r="B36" s="124" t="s">
        <v>45</v>
      </c>
      <c r="C36" s="121">
        <f>第四週明細!W12</f>
        <v>881.2</v>
      </c>
      <c r="D36" s="120" t="s">
        <v>9</v>
      </c>
      <c r="E36" s="122">
        <f>第四週明細!W8</f>
        <v>30</v>
      </c>
      <c r="F36" s="120" t="s">
        <v>56</v>
      </c>
      <c r="G36" s="121">
        <f>第四週明細!W20</f>
        <v>873.6</v>
      </c>
      <c r="H36" s="120" t="s">
        <v>9</v>
      </c>
      <c r="I36" s="122">
        <f>第四週明細!W16</f>
        <v>30</v>
      </c>
      <c r="J36" s="120" t="s">
        <v>56</v>
      </c>
      <c r="K36" s="121">
        <f>第四週明細!W28</f>
        <v>872.4</v>
      </c>
      <c r="L36" s="120" t="s">
        <v>9</v>
      </c>
      <c r="M36" s="131">
        <f>第四週明細!W24</f>
        <v>30</v>
      </c>
      <c r="N36" s="120" t="s">
        <v>45</v>
      </c>
      <c r="O36" s="121">
        <f>第四週明細!W36</f>
        <v>879.7</v>
      </c>
      <c r="P36" s="120" t="s">
        <v>9</v>
      </c>
      <c r="Q36" s="122">
        <f>第四週明細!W32</f>
        <v>28.5</v>
      </c>
      <c r="R36" s="230"/>
      <c r="S36" s="231"/>
      <c r="T36" s="232"/>
      <c r="U36" s="233"/>
      <c r="V36" s="114"/>
    </row>
    <row r="37" spans="1:22" s="92" customFormat="1" ht="12.9" customHeight="1" thickBot="1" x14ac:dyDescent="0.3">
      <c r="B37" s="126" t="s">
        <v>7</v>
      </c>
      <c r="C37" s="127">
        <f>第四週明細!W6</f>
        <v>117.5</v>
      </c>
      <c r="D37" s="128" t="s">
        <v>11</v>
      </c>
      <c r="E37" s="129">
        <f>第四週明細!W10</f>
        <v>35.299999999999997</v>
      </c>
      <c r="F37" s="155" t="s">
        <v>7</v>
      </c>
      <c r="G37" s="156">
        <f>第四週明細!W14</f>
        <v>116</v>
      </c>
      <c r="H37" s="155" t="s">
        <v>11</v>
      </c>
      <c r="I37" s="157">
        <f>第四週明細!W18</f>
        <v>34.9</v>
      </c>
      <c r="J37" s="155" t="s">
        <v>7</v>
      </c>
      <c r="K37" s="156">
        <f>第四週明細!W22</f>
        <v>115.5</v>
      </c>
      <c r="L37" s="155" t="s">
        <v>11</v>
      </c>
      <c r="M37" s="156">
        <f>第四週明細!W26</f>
        <v>35.1</v>
      </c>
      <c r="N37" s="155" t="s">
        <v>7</v>
      </c>
      <c r="O37" s="156">
        <f>第四週明細!W30</f>
        <v>122</v>
      </c>
      <c r="P37" s="155" t="s">
        <v>11</v>
      </c>
      <c r="Q37" s="157">
        <f>第四週明細!W34</f>
        <v>33.800000000000004</v>
      </c>
      <c r="R37" s="234"/>
      <c r="S37" s="235"/>
      <c r="T37" s="236"/>
      <c r="U37" s="237"/>
      <c r="V37" s="114"/>
    </row>
    <row r="38" spans="1:22" s="115" customFormat="1" ht="19.95" customHeight="1" x14ac:dyDescent="0.4">
      <c r="B38" s="262" t="s">
        <v>241</v>
      </c>
      <c r="C38" s="260"/>
      <c r="D38" s="260"/>
      <c r="E38" s="261"/>
      <c r="F38" s="239" t="s">
        <v>242</v>
      </c>
      <c r="G38" s="260"/>
      <c r="H38" s="260"/>
      <c r="I38" s="261"/>
      <c r="J38" s="239" t="s">
        <v>243</v>
      </c>
      <c r="K38" s="260"/>
      <c r="L38" s="260"/>
      <c r="M38" s="261"/>
      <c r="N38" s="239" t="s">
        <v>244</v>
      </c>
      <c r="O38" s="260"/>
      <c r="P38" s="260"/>
      <c r="Q38" s="261"/>
      <c r="R38" s="239" t="s">
        <v>245</v>
      </c>
      <c r="S38" s="260"/>
      <c r="T38" s="260"/>
      <c r="U38" s="354"/>
    </row>
    <row r="39" spans="1:22" s="152" customFormat="1" ht="19.95" customHeight="1" x14ac:dyDescent="0.55000000000000004">
      <c r="A39" s="154"/>
      <c r="B39" s="250" t="s">
        <v>52</v>
      </c>
      <c r="C39" s="251"/>
      <c r="D39" s="251"/>
      <c r="E39" s="251"/>
      <c r="F39" s="252" t="s">
        <v>164</v>
      </c>
      <c r="G39" s="251"/>
      <c r="H39" s="251"/>
      <c r="I39" s="251"/>
      <c r="J39" s="244" t="s">
        <v>52</v>
      </c>
      <c r="K39" s="245"/>
      <c r="L39" s="245"/>
      <c r="M39" s="246"/>
      <c r="N39" s="244" t="s">
        <v>52</v>
      </c>
      <c r="O39" s="245"/>
      <c r="P39" s="245"/>
      <c r="Q39" s="246"/>
      <c r="R39" s="327" t="s">
        <v>98</v>
      </c>
      <c r="S39" s="327"/>
      <c r="T39" s="327"/>
      <c r="U39" s="328"/>
      <c r="V39" s="153"/>
    </row>
    <row r="40" spans="1:22" s="152" customFormat="1" ht="19.95" customHeight="1" x14ac:dyDescent="0.55000000000000004">
      <c r="A40" s="154"/>
      <c r="B40" s="253" t="s">
        <v>215</v>
      </c>
      <c r="C40" s="254"/>
      <c r="D40" s="254"/>
      <c r="E40" s="254"/>
      <c r="F40" s="255" t="s">
        <v>274</v>
      </c>
      <c r="G40" s="254"/>
      <c r="H40" s="254"/>
      <c r="I40" s="254"/>
      <c r="J40" s="255" t="s">
        <v>265</v>
      </c>
      <c r="K40" s="254"/>
      <c r="L40" s="254"/>
      <c r="M40" s="257"/>
      <c r="N40" s="255" t="s">
        <v>195</v>
      </c>
      <c r="O40" s="254"/>
      <c r="P40" s="254"/>
      <c r="Q40" s="254"/>
      <c r="R40" s="255"/>
      <c r="S40" s="254"/>
      <c r="T40" s="254"/>
      <c r="U40" s="335"/>
      <c r="V40" s="153"/>
    </row>
    <row r="41" spans="1:22" s="152" customFormat="1" ht="19.95" customHeight="1" x14ac:dyDescent="0.55000000000000004">
      <c r="A41" s="154"/>
      <c r="B41" s="247" t="s">
        <v>247</v>
      </c>
      <c r="C41" s="245"/>
      <c r="D41" s="245"/>
      <c r="E41" s="245"/>
      <c r="F41" s="244" t="s">
        <v>272</v>
      </c>
      <c r="G41" s="245"/>
      <c r="H41" s="245"/>
      <c r="I41" s="245"/>
      <c r="J41" s="381" t="s">
        <v>315</v>
      </c>
      <c r="K41" s="382"/>
      <c r="L41" s="382"/>
      <c r="M41" s="383"/>
      <c r="N41" s="244" t="s">
        <v>276</v>
      </c>
      <c r="O41" s="245"/>
      <c r="P41" s="245"/>
      <c r="Q41" s="245"/>
      <c r="R41" s="244"/>
      <c r="S41" s="245"/>
      <c r="T41" s="245"/>
      <c r="U41" s="259"/>
      <c r="V41" s="153"/>
    </row>
    <row r="42" spans="1:22" s="152" customFormat="1" ht="19.95" customHeight="1" x14ac:dyDescent="0.55000000000000004">
      <c r="A42" s="154"/>
      <c r="B42" s="247" t="s">
        <v>271</v>
      </c>
      <c r="C42" s="245"/>
      <c r="D42" s="245"/>
      <c r="E42" s="245"/>
      <c r="F42" s="244" t="s">
        <v>198</v>
      </c>
      <c r="G42" s="245"/>
      <c r="H42" s="245"/>
      <c r="I42" s="245"/>
      <c r="J42" s="244" t="s">
        <v>249</v>
      </c>
      <c r="K42" s="245"/>
      <c r="L42" s="245"/>
      <c r="M42" s="246"/>
      <c r="N42" s="244" t="s">
        <v>283</v>
      </c>
      <c r="O42" s="245"/>
      <c r="P42" s="245"/>
      <c r="Q42" s="245"/>
      <c r="R42" s="244"/>
      <c r="S42" s="245"/>
      <c r="T42" s="245"/>
      <c r="U42" s="259"/>
      <c r="V42" s="153"/>
    </row>
    <row r="43" spans="1:22" s="152" customFormat="1" ht="19.95" customHeight="1" x14ac:dyDescent="0.55000000000000004">
      <c r="A43" s="154"/>
      <c r="B43" s="240" t="s">
        <v>106</v>
      </c>
      <c r="C43" s="241"/>
      <c r="D43" s="241"/>
      <c r="E43" s="241"/>
      <c r="F43" s="248" t="s">
        <v>106</v>
      </c>
      <c r="G43" s="241"/>
      <c r="H43" s="241"/>
      <c r="I43" s="241"/>
      <c r="J43" s="244" t="s">
        <v>83</v>
      </c>
      <c r="K43" s="245"/>
      <c r="L43" s="245"/>
      <c r="M43" s="246"/>
      <c r="N43" s="248" t="s">
        <v>83</v>
      </c>
      <c r="O43" s="241"/>
      <c r="P43" s="241"/>
      <c r="Q43" s="241"/>
      <c r="R43" s="248"/>
      <c r="S43" s="241"/>
      <c r="T43" s="241"/>
      <c r="U43" s="310"/>
      <c r="V43" s="153"/>
    </row>
    <row r="44" spans="1:22" s="152" customFormat="1" ht="19.95" customHeight="1" x14ac:dyDescent="0.55000000000000004">
      <c r="A44" s="154"/>
      <c r="B44" s="242" t="s">
        <v>275</v>
      </c>
      <c r="C44" s="243"/>
      <c r="D44" s="243"/>
      <c r="E44" s="243"/>
      <c r="F44" s="249" t="s">
        <v>302</v>
      </c>
      <c r="G44" s="243"/>
      <c r="H44" s="243"/>
      <c r="I44" s="243"/>
      <c r="J44" s="249" t="s">
        <v>311</v>
      </c>
      <c r="K44" s="243"/>
      <c r="L44" s="243"/>
      <c r="M44" s="256"/>
      <c r="N44" s="249" t="s">
        <v>197</v>
      </c>
      <c r="O44" s="243"/>
      <c r="P44" s="243"/>
      <c r="Q44" s="243"/>
      <c r="R44" s="249"/>
      <c r="S44" s="243"/>
      <c r="T44" s="243"/>
      <c r="U44" s="311"/>
      <c r="V44" s="153"/>
    </row>
    <row r="45" spans="1:22" ht="16.2" customHeight="1" x14ac:dyDescent="0.3">
      <c r="A45" s="132"/>
      <c r="B45" s="124" t="s">
        <v>45</v>
      </c>
      <c r="C45" s="121">
        <f>第五週明細!W12</f>
        <v>876.7</v>
      </c>
      <c r="D45" s="120" t="s">
        <v>9</v>
      </c>
      <c r="E45" s="122">
        <f>第五週明細!W8</f>
        <v>29.5</v>
      </c>
      <c r="F45" s="120" t="s">
        <v>45</v>
      </c>
      <c r="G45" s="121">
        <f>第五週明細!W20</f>
        <v>865</v>
      </c>
      <c r="H45" s="120" t="s">
        <v>9</v>
      </c>
      <c r="I45" s="122">
        <f>第五週明細!W16</f>
        <v>31</v>
      </c>
      <c r="J45" s="120" t="s">
        <v>45</v>
      </c>
      <c r="K45" s="121">
        <f>第五週明細!W28</f>
        <v>899.6</v>
      </c>
      <c r="L45" s="120" t="s">
        <v>9</v>
      </c>
      <c r="M45" s="131">
        <f>第五週明細!W24</f>
        <v>30</v>
      </c>
      <c r="N45" s="120" t="s">
        <v>45</v>
      </c>
      <c r="O45" s="121">
        <f>第五週明細!W36</f>
        <v>862.7</v>
      </c>
      <c r="P45" s="120" t="s">
        <v>9</v>
      </c>
      <c r="Q45" s="122">
        <f>第五週明細!W32</f>
        <v>29.5</v>
      </c>
      <c r="R45" s="120"/>
      <c r="S45" s="121"/>
      <c r="T45" s="120"/>
      <c r="U45" s="125"/>
    </row>
    <row r="46" spans="1:22" ht="16.95" customHeight="1" thickBot="1" x14ac:dyDescent="0.35">
      <c r="B46" s="126" t="s">
        <v>7</v>
      </c>
      <c r="C46" s="127">
        <f>第五週明細!W6</f>
        <v>118</v>
      </c>
      <c r="D46" s="128" t="s">
        <v>11</v>
      </c>
      <c r="E46" s="129">
        <f>第五週明細!W10</f>
        <v>34.799999999999997</v>
      </c>
      <c r="F46" s="128" t="s">
        <v>7</v>
      </c>
      <c r="G46" s="127">
        <f>第五週明細!W14</f>
        <v>110.5</v>
      </c>
      <c r="H46" s="128" t="s">
        <v>11</v>
      </c>
      <c r="I46" s="129">
        <f>第五週明細!W18</f>
        <v>36.000000000000007</v>
      </c>
      <c r="J46" s="128" t="s">
        <v>7</v>
      </c>
      <c r="K46" s="127">
        <f>第五週明細!W22</f>
        <v>121.5</v>
      </c>
      <c r="L46" s="128" t="s">
        <v>11</v>
      </c>
      <c r="M46" s="127">
        <f>第五週明細!W26</f>
        <v>35.9</v>
      </c>
      <c r="N46" s="128" t="s">
        <v>7</v>
      </c>
      <c r="O46" s="127">
        <f>第五週明細!W30</f>
        <v>115</v>
      </c>
      <c r="P46" s="128" t="s">
        <v>11</v>
      </c>
      <c r="Q46" s="129">
        <f>第五週明細!W34</f>
        <v>34.299999999999997</v>
      </c>
      <c r="R46" s="128"/>
      <c r="S46" s="127"/>
      <c r="T46" s="128"/>
      <c r="U46" s="130"/>
    </row>
    <row r="47" spans="1:22" x14ac:dyDescent="0.3">
      <c r="B47" s="116" t="s">
        <v>80</v>
      </c>
      <c r="F47" s="116" t="s">
        <v>81</v>
      </c>
      <c r="J47" s="116" t="s">
        <v>82</v>
      </c>
    </row>
  </sheetData>
  <mergeCells count="171">
    <mergeCell ref="R42:U42"/>
    <mergeCell ref="R43:U43"/>
    <mergeCell ref="R44:U44"/>
    <mergeCell ref="F31:I31"/>
    <mergeCell ref="J31:M31"/>
    <mergeCell ref="N31:Q31"/>
    <mergeCell ref="R31:U31"/>
    <mergeCell ref="J32:M32"/>
    <mergeCell ref="N32:Q32"/>
    <mergeCell ref="R32:U32"/>
    <mergeCell ref="R39:U39"/>
    <mergeCell ref="J40:M40"/>
    <mergeCell ref="N40:Q40"/>
    <mergeCell ref="R40:U40"/>
    <mergeCell ref="J41:M41"/>
    <mergeCell ref="N41:Q41"/>
    <mergeCell ref="R41:U41"/>
    <mergeCell ref="R38:U38"/>
    <mergeCell ref="J42:M42"/>
    <mergeCell ref="N42:Q42"/>
    <mergeCell ref="J43:M43"/>
    <mergeCell ref="N43:Q43"/>
    <mergeCell ref="J44:M44"/>
    <mergeCell ref="N44:Q44"/>
    <mergeCell ref="B35:E35"/>
    <mergeCell ref="F35:I35"/>
    <mergeCell ref="J35:M35"/>
    <mergeCell ref="N35:Q35"/>
    <mergeCell ref="R35:U35"/>
    <mergeCell ref="B33:E33"/>
    <mergeCell ref="F33:I33"/>
    <mergeCell ref="J33:M33"/>
    <mergeCell ref="B32:E32"/>
    <mergeCell ref="F32:I32"/>
    <mergeCell ref="R25:U25"/>
    <mergeCell ref="N33:Q33"/>
    <mergeCell ref="R33:U33"/>
    <mergeCell ref="B34:E34"/>
    <mergeCell ref="F34:I34"/>
    <mergeCell ref="J34:M34"/>
    <mergeCell ref="N34:Q34"/>
    <mergeCell ref="R34:U34"/>
    <mergeCell ref="B26:E26"/>
    <mergeCell ref="F26:I26"/>
    <mergeCell ref="J26:M26"/>
    <mergeCell ref="N26:Q26"/>
    <mergeCell ref="R26:U26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R17:U17"/>
    <mergeCell ref="J20:M20"/>
    <mergeCell ref="N20:Q20"/>
    <mergeCell ref="R20:U20"/>
    <mergeCell ref="B21:E21"/>
    <mergeCell ref="F21:I21"/>
    <mergeCell ref="J21:M21"/>
    <mergeCell ref="N21:Q21"/>
    <mergeCell ref="R21:U21"/>
    <mergeCell ref="B17:E17"/>
    <mergeCell ref="B20:E20"/>
    <mergeCell ref="F20:I20"/>
    <mergeCell ref="R14:U14"/>
    <mergeCell ref="J12:M12"/>
    <mergeCell ref="J15:M15"/>
    <mergeCell ref="N15:Q15"/>
    <mergeCell ref="R15:U15"/>
    <mergeCell ref="F16:I16"/>
    <mergeCell ref="J16:M16"/>
    <mergeCell ref="N16:Q16"/>
    <mergeCell ref="R16:U16"/>
    <mergeCell ref="R6:U6"/>
    <mergeCell ref="J4:M4"/>
    <mergeCell ref="N4:Q4"/>
    <mergeCell ref="R11:U11"/>
    <mergeCell ref="J7:M7"/>
    <mergeCell ref="N7:Q7"/>
    <mergeCell ref="N12:Q12"/>
    <mergeCell ref="R12:U12"/>
    <mergeCell ref="F13:I13"/>
    <mergeCell ref="J13:M13"/>
    <mergeCell ref="N13:Q13"/>
    <mergeCell ref="R13:U13"/>
    <mergeCell ref="F12:I12"/>
    <mergeCell ref="B8:I8"/>
    <mergeCell ref="B9:I10"/>
    <mergeCell ref="B4:E4"/>
    <mergeCell ref="B5:E5"/>
    <mergeCell ref="B6:E6"/>
    <mergeCell ref="R7:U7"/>
    <mergeCell ref="J8:M8"/>
    <mergeCell ref="N8:Q8"/>
    <mergeCell ref="R8:U8"/>
    <mergeCell ref="R4:U4"/>
    <mergeCell ref="J5:M5"/>
    <mergeCell ref="R2:U2"/>
    <mergeCell ref="B1:F1"/>
    <mergeCell ref="J1:M1"/>
    <mergeCell ref="N1:P1"/>
    <mergeCell ref="J3:M3"/>
    <mergeCell ref="N3:Q3"/>
    <mergeCell ref="R3:U3"/>
    <mergeCell ref="J2:M2"/>
    <mergeCell ref="N2:Q2"/>
    <mergeCell ref="B2:E2"/>
    <mergeCell ref="B3:E3"/>
    <mergeCell ref="N5:Q5"/>
    <mergeCell ref="R5:U5"/>
    <mergeCell ref="J6:M6"/>
    <mergeCell ref="N6:Q6"/>
    <mergeCell ref="J38:M38"/>
    <mergeCell ref="N38:Q38"/>
    <mergeCell ref="B38:E38"/>
    <mergeCell ref="F38:I38"/>
    <mergeCell ref="B15:E15"/>
    <mergeCell ref="F15:I15"/>
    <mergeCell ref="B29:E29"/>
    <mergeCell ref="F29:I29"/>
    <mergeCell ref="B11:E11"/>
    <mergeCell ref="F11:I11"/>
    <mergeCell ref="B14:E14"/>
    <mergeCell ref="F14:I14"/>
    <mergeCell ref="F17:I17"/>
    <mergeCell ref="B22:E22"/>
    <mergeCell ref="F22:I22"/>
    <mergeCell ref="B25:E25"/>
    <mergeCell ref="F25:I25"/>
    <mergeCell ref="B12:E12"/>
    <mergeCell ref="B13:E13"/>
    <mergeCell ref="B16:E16"/>
    <mergeCell ref="J11:M11"/>
    <mergeCell ref="N11:Q11"/>
    <mergeCell ref="B43:E43"/>
    <mergeCell ref="B44:E44"/>
    <mergeCell ref="J39:M39"/>
    <mergeCell ref="N39:Q39"/>
    <mergeCell ref="B42:E42"/>
    <mergeCell ref="F42:I42"/>
    <mergeCell ref="F43:I43"/>
    <mergeCell ref="F44:I44"/>
    <mergeCell ref="B39:E39"/>
    <mergeCell ref="F39:I39"/>
    <mergeCell ref="B40:E40"/>
    <mergeCell ref="F40:I40"/>
    <mergeCell ref="B41:E41"/>
    <mergeCell ref="F41:I41"/>
    <mergeCell ref="J14:M14"/>
    <mergeCell ref="N14:Q14"/>
    <mergeCell ref="J17:M17"/>
    <mergeCell ref="N17:Q17"/>
    <mergeCell ref="J22:M22"/>
    <mergeCell ref="N22:Q22"/>
    <mergeCell ref="J25:M25"/>
    <mergeCell ref="N25:Q25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zoomScale="75" zoomScaleNormal="75" workbookViewId="0">
      <selection activeCell="J45" sqref="J4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 x14ac:dyDescent="0.7">
      <c r="B1" s="356" t="s">
        <v>305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4"/>
      <c r="AB1" s="6"/>
    </row>
    <row r="2" spans="2:34" s="5" customFormat="1" ht="9.75" customHeight="1" x14ac:dyDescent="0.6">
      <c r="B2" s="357"/>
      <c r="C2" s="358"/>
      <c r="D2" s="358"/>
      <c r="E2" s="358"/>
      <c r="F2" s="358"/>
      <c r="G2" s="35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 x14ac:dyDescent="0.5">
      <c r="B3" s="82" t="s">
        <v>43</v>
      </c>
      <c r="C3" s="10"/>
      <c r="D3" s="11"/>
      <c r="E3" s="11"/>
      <c r="F3" s="363" t="s">
        <v>105</v>
      </c>
      <c r="G3" s="363"/>
      <c r="H3" s="363"/>
      <c r="I3" s="363"/>
      <c r="J3" s="363"/>
      <c r="K3" s="363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 x14ac:dyDescent="0.4">
      <c r="B5" s="31"/>
      <c r="C5" s="359"/>
      <c r="D5" s="32"/>
      <c r="E5" s="32"/>
      <c r="F5" s="1" t="s">
        <v>16</v>
      </c>
      <c r="G5" s="91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360"/>
      <c r="W5" s="33" t="s">
        <v>44</v>
      </c>
      <c r="X5" s="34" t="s">
        <v>19</v>
      </c>
      <c r="Y5" s="35">
        <v>0</v>
      </c>
      <c r="Z5" s="16"/>
      <c r="AA5" s="16"/>
      <c r="AB5" s="17"/>
      <c r="AC5" s="16"/>
      <c r="AD5" s="16"/>
      <c r="AE5" s="16"/>
      <c r="AF5" s="16"/>
      <c r="AG5" s="79"/>
    </row>
    <row r="6" spans="2:34" ht="27.9" customHeight="1" x14ac:dyDescent="0.4">
      <c r="B6" s="37"/>
      <c r="C6" s="359"/>
      <c r="D6" s="2"/>
      <c r="E6" s="2"/>
      <c r="F6" s="2"/>
      <c r="G6" s="2"/>
      <c r="H6" s="2"/>
      <c r="I6" s="2"/>
      <c r="J6" s="2"/>
      <c r="K6" s="2"/>
      <c r="L6" s="2"/>
      <c r="M6" s="99"/>
      <c r="N6" s="109"/>
      <c r="O6" s="111"/>
      <c r="P6" s="2"/>
      <c r="Q6" s="2"/>
      <c r="R6" s="2"/>
      <c r="S6" s="2"/>
      <c r="T6" s="2"/>
      <c r="U6" s="2"/>
      <c r="V6" s="361"/>
      <c r="W6" s="89">
        <v>0</v>
      </c>
      <c r="X6" s="38" t="s">
        <v>25</v>
      </c>
      <c r="Y6" s="39">
        <v>0</v>
      </c>
      <c r="Z6" s="15"/>
      <c r="AA6" s="17"/>
      <c r="AC6" s="17"/>
      <c r="AD6" s="17"/>
      <c r="AE6" s="17"/>
      <c r="AF6" s="17"/>
      <c r="AG6" s="79"/>
    </row>
    <row r="7" spans="2:34" ht="27.9" customHeight="1" x14ac:dyDescent="0.4">
      <c r="B7" s="37"/>
      <c r="C7" s="359"/>
      <c r="D7" s="2"/>
      <c r="E7" s="2"/>
      <c r="F7" s="2"/>
      <c r="G7" s="2"/>
      <c r="H7" s="2"/>
      <c r="I7" s="2"/>
      <c r="J7" s="2"/>
      <c r="K7" s="2"/>
      <c r="L7" s="2"/>
      <c r="M7" s="108"/>
      <c r="N7" s="110"/>
      <c r="O7" s="112"/>
      <c r="P7" s="2"/>
      <c r="Q7" s="2"/>
      <c r="R7" s="2"/>
      <c r="S7" s="2"/>
      <c r="T7" s="2"/>
      <c r="U7" s="2"/>
      <c r="V7" s="361"/>
      <c r="W7" s="40" t="s">
        <v>99</v>
      </c>
      <c r="X7" s="41" t="s">
        <v>27</v>
      </c>
      <c r="Y7" s="39">
        <v>0</v>
      </c>
      <c r="AA7" s="42"/>
      <c r="AC7" s="43"/>
      <c r="AD7" s="17"/>
      <c r="AE7" s="17"/>
      <c r="AF7" s="44"/>
      <c r="AG7" s="79"/>
    </row>
    <row r="8" spans="2:34" ht="27.9" customHeight="1" x14ac:dyDescent="0.4">
      <c r="B8" s="37"/>
      <c r="C8" s="359"/>
      <c r="D8" s="2"/>
      <c r="E8" s="2"/>
      <c r="F8" s="2"/>
      <c r="G8" s="2"/>
      <c r="H8" s="45"/>
      <c r="I8" s="2"/>
      <c r="J8" s="2"/>
      <c r="K8" s="2"/>
      <c r="L8" s="2"/>
      <c r="M8" s="58"/>
      <c r="N8" s="110"/>
      <c r="O8" s="112"/>
      <c r="P8" s="2"/>
      <c r="Q8" s="45"/>
      <c r="R8" s="2"/>
      <c r="S8" s="2"/>
      <c r="T8" s="2"/>
      <c r="U8" s="2"/>
      <c r="V8" s="361"/>
      <c r="W8" s="87">
        <f>Y5*0+Y6*5+Y7*0+Y8*5+Y9*0+Y10*4</f>
        <v>0</v>
      </c>
      <c r="X8" s="41" t="s">
        <v>30</v>
      </c>
      <c r="Y8" s="39">
        <v>0</v>
      </c>
      <c r="Z8" s="15"/>
      <c r="AC8" s="17"/>
      <c r="AD8" s="17"/>
      <c r="AE8" s="17"/>
      <c r="AF8" s="17"/>
      <c r="AG8" s="79"/>
      <c r="AH8"/>
    </row>
    <row r="9" spans="2:34" ht="27.9" customHeight="1" x14ac:dyDescent="0.3">
      <c r="B9" s="355"/>
      <c r="C9" s="359"/>
      <c r="D9" s="2"/>
      <c r="E9" s="2"/>
      <c r="F9" s="2"/>
      <c r="G9" s="2"/>
      <c r="H9" s="45"/>
      <c r="I9" s="2"/>
      <c r="J9" s="2"/>
      <c r="K9" s="86"/>
      <c r="L9" s="2"/>
      <c r="M9" s="58"/>
      <c r="N9" s="110"/>
      <c r="O9" s="112"/>
      <c r="P9" s="2"/>
      <c r="Q9" s="45"/>
      <c r="R9" s="2"/>
      <c r="S9" s="2"/>
      <c r="T9" s="2"/>
      <c r="U9" s="2"/>
      <c r="V9" s="361"/>
      <c r="W9" s="40" t="s">
        <v>103</v>
      </c>
      <c r="X9" s="41" t="s">
        <v>33</v>
      </c>
      <c r="Y9" s="39">
        <v>0</v>
      </c>
      <c r="AC9" s="17"/>
      <c r="AD9" s="17"/>
      <c r="AE9" s="17"/>
      <c r="AF9" s="17"/>
      <c r="AG9" s="77"/>
      <c r="AH9"/>
    </row>
    <row r="10" spans="2:34" ht="27.9" customHeight="1" x14ac:dyDescent="0.4">
      <c r="B10" s="355"/>
      <c r="C10" s="359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61"/>
      <c r="W10" s="87">
        <f>Y5*2+Y6*7+Y7*1+Y8*0+Y9*0+Y10*8</f>
        <v>0</v>
      </c>
      <c r="X10" s="81" t="s">
        <v>42</v>
      </c>
      <c r="Y10" s="46">
        <v>0</v>
      </c>
      <c r="Z10" s="15"/>
      <c r="AG10" s="89"/>
    </row>
    <row r="11" spans="2:34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61"/>
      <c r="W11" s="40" t="s">
        <v>12</v>
      </c>
      <c r="X11" s="49"/>
      <c r="Y11" s="39"/>
      <c r="AG11" s="77"/>
    </row>
    <row r="12" spans="2:34" ht="27.9" customHeight="1" x14ac:dyDescent="0.4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62"/>
      <c r="W12" s="88">
        <f>W6*4+W10*4+W8*9</f>
        <v>0</v>
      </c>
      <c r="X12" s="54"/>
      <c r="Y12" s="55"/>
      <c r="Z12" s="15"/>
      <c r="AC12" s="52"/>
      <c r="AD12" s="52"/>
      <c r="AE12" s="52"/>
      <c r="AG12" s="90"/>
    </row>
    <row r="13" spans="2:34" s="36" customFormat="1" ht="27.9" customHeight="1" x14ac:dyDescent="0.4">
      <c r="B13" s="31"/>
      <c r="C13" s="359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60"/>
      <c r="W13" s="33" t="s">
        <v>44</v>
      </c>
      <c r="X13" s="34" t="s">
        <v>19</v>
      </c>
      <c r="Y13" s="35">
        <v>0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4" ht="27.9" customHeight="1" x14ac:dyDescent="0.4">
      <c r="B14" s="37" t="s">
        <v>8</v>
      </c>
      <c r="C14" s="359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61"/>
      <c r="W14" s="89">
        <v>0</v>
      </c>
      <c r="X14" s="38" t="s">
        <v>25</v>
      </c>
      <c r="Y14" s="39">
        <v>0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4" ht="27.9" customHeight="1" x14ac:dyDescent="0.4">
      <c r="B15" s="37"/>
      <c r="C15" s="35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61"/>
      <c r="W15" s="40" t="s">
        <v>99</v>
      </c>
      <c r="X15" s="41" t="s">
        <v>27</v>
      </c>
      <c r="Y15" s="39">
        <v>0</v>
      </c>
      <c r="AA15" s="42" t="s">
        <v>28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29</v>
      </c>
      <c r="AF15" s="44">
        <f>AC15*4+AD15*9</f>
        <v>153.30000000000001</v>
      </c>
      <c r="AG15" s="77"/>
    </row>
    <row r="16" spans="2:34" ht="27.9" customHeight="1" x14ac:dyDescent="0.4">
      <c r="B16" s="37" t="s">
        <v>10</v>
      </c>
      <c r="C16" s="359"/>
      <c r="D16" s="86"/>
      <c r="E16" s="45"/>
      <c r="F16" s="2"/>
      <c r="G16" s="2"/>
      <c r="H16" s="45"/>
      <c r="I16" s="2"/>
      <c r="J16" s="2"/>
      <c r="K16" s="85"/>
      <c r="L16" s="2"/>
      <c r="M16" s="2"/>
      <c r="N16" s="2"/>
      <c r="O16" s="2"/>
      <c r="P16" s="2"/>
      <c r="Q16" s="45"/>
      <c r="R16" s="2"/>
      <c r="S16" s="2"/>
      <c r="T16" s="2"/>
      <c r="U16" s="2"/>
      <c r="V16" s="361"/>
      <c r="W16" s="87">
        <f>Y13*0+Y14*5+Y15*0+Y16*5+Y17*0+Y18*4</f>
        <v>0</v>
      </c>
      <c r="X16" s="41" t="s">
        <v>30</v>
      </c>
      <c r="Y16" s="39">
        <v>0</v>
      </c>
      <c r="Z16" s="15"/>
      <c r="AA16" s="16" t="s">
        <v>31</v>
      </c>
      <c r="AB16" s="17">
        <v>1.8</v>
      </c>
      <c r="AC16" s="17">
        <f>AB16*1</f>
        <v>1.8</v>
      </c>
      <c r="AD16" s="17" t="s">
        <v>29</v>
      </c>
      <c r="AE16" s="17">
        <f>AB16*5</f>
        <v>9</v>
      </c>
      <c r="AF16" s="17">
        <f>AC16*4+AE16*4</f>
        <v>43.2</v>
      </c>
      <c r="AG16" s="89"/>
    </row>
    <row r="17" spans="2:33" ht="27.9" customHeight="1" x14ac:dyDescent="0.3">
      <c r="B17" s="355" t="s">
        <v>38</v>
      </c>
      <c r="C17" s="359"/>
      <c r="D17" s="86"/>
      <c r="E17" s="45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45"/>
      <c r="R17" s="2"/>
      <c r="S17" s="2"/>
      <c r="T17" s="85"/>
      <c r="U17" s="2"/>
      <c r="V17" s="361"/>
      <c r="W17" s="40" t="s">
        <v>103</v>
      </c>
      <c r="X17" s="41" t="s">
        <v>33</v>
      </c>
      <c r="Y17" s="39">
        <v>1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7"/>
    </row>
    <row r="18" spans="2:33" ht="27.9" customHeight="1" x14ac:dyDescent="0.4">
      <c r="B18" s="355"/>
      <c r="C18" s="359"/>
      <c r="D18" s="86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361"/>
      <c r="W18" s="87">
        <f>Y13*2+Y14*7+Y15*1+Y16*0+Y17*0+Y18*8</f>
        <v>0</v>
      </c>
      <c r="X18" s="81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36</v>
      </c>
      <c r="C19" s="48"/>
      <c r="D19" s="86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61"/>
      <c r="W19" s="40" t="s">
        <v>12</v>
      </c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7"/>
    </row>
    <row r="20" spans="2:33" ht="27.9" customHeight="1" x14ac:dyDescent="0.4">
      <c r="B20" s="50"/>
      <c r="C20" s="51"/>
      <c r="D20" s="86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62"/>
      <c r="W20" s="88">
        <f>W14*4+W18*4+W16*9</f>
        <v>0</v>
      </c>
      <c r="X20" s="54"/>
      <c r="Y20" s="55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0"/>
    </row>
    <row r="21" spans="2:33" s="36" customFormat="1" ht="27.9" customHeight="1" x14ac:dyDescent="0.4">
      <c r="B21" s="31">
        <v>10</v>
      </c>
      <c r="C21" s="359"/>
      <c r="D21" s="32" t="str">
        <f>'114.10月菜單'!J3</f>
        <v>香Q米飯</v>
      </c>
      <c r="E21" s="32" t="s">
        <v>68</v>
      </c>
      <c r="F21" s="1"/>
      <c r="G21" s="32" t="str">
        <f>'114.10月菜單'!J4</f>
        <v>冬瓜燒雞</v>
      </c>
      <c r="H21" s="32" t="s">
        <v>17</v>
      </c>
      <c r="I21" s="1"/>
      <c r="J21" s="32" t="str">
        <f>'114.10月菜單'!J5</f>
        <v>小魚乾豆干</v>
      </c>
      <c r="K21" s="32" t="s">
        <v>17</v>
      </c>
      <c r="L21" s="1"/>
      <c r="M21" s="32" t="str">
        <f>'114.10月菜單'!J6</f>
        <v>炒寬粉</v>
      </c>
      <c r="N21" s="32" t="s">
        <v>17</v>
      </c>
      <c r="O21" s="1"/>
      <c r="P21" s="32" t="str">
        <f>'114.10月菜單'!J7</f>
        <v>季節蔬菜</v>
      </c>
      <c r="Q21" s="32" t="s">
        <v>70</v>
      </c>
      <c r="R21" s="1"/>
      <c r="S21" s="32" t="str">
        <f>'114.10月菜單'!J8</f>
        <v>榨菜蛋花湯</v>
      </c>
      <c r="T21" s="32" t="s">
        <v>72</v>
      </c>
      <c r="U21" s="1"/>
      <c r="V21" s="360"/>
      <c r="W21" s="33" t="s">
        <v>44</v>
      </c>
      <c r="X21" s="34" t="s">
        <v>19</v>
      </c>
      <c r="Y21" s="35">
        <v>6.5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359"/>
      <c r="D22" s="2" t="s">
        <v>69</v>
      </c>
      <c r="E22" s="2"/>
      <c r="F22" s="2">
        <v>120</v>
      </c>
      <c r="G22" s="2" t="s">
        <v>189</v>
      </c>
      <c r="H22" s="2"/>
      <c r="I22" s="2">
        <v>70</v>
      </c>
      <c r="J22" s="2" t="s">
        <v>300</v>
      </c>
      <c r="K22" s="2"/>
      <c r="L22" s="2">
        <v>3</v>
      </c>
      <c r="M22" s="2" t="s">
        <v>301</v>
      </c>
      <c r="N22" s="2"/>
      <c r="O22" s="2">
        <v>10</v>
      </c>
      <c r="P22" s="2" t="s">
        <v>71</v>
      </c>
      <c r="Q22" s="2"/>
      <c r="R22" s="2">
        <v>120</v>
      </c>
      <c r="S22" s="94" t="s">
        <v>207</v>
      </c>
      <c r="T22" s="94"/>
      <c r="U22" s="94">
        <v>20</v>
      </c>
      <c r="V22" s="361"/>
      <c r="W22" s="89">
        <f>Y21*15+Y22*0+Y23*5+Y24*0+Y25*15+Y26*12+15</f>
        <v>123.5</v>
      </c>
      <c r="X22" s="38" t="s">
        <v>25</v>
      </c>
      <c r="Y22" s="39">
        <v>2.7</v>
      </c>
      <c r="Z22" s="56"/>
      <c r="AA22" s="57" t="s">
        <v>26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1</v>
      </c>
      <c r="C23" s="359"/>
      <c r="D23" s="2"/>
      <c r="E23" s="2"/>
      <c r="F23" s="2"/>
      <c r="G23" s="2" t="s">
        <v>100</v>
      </c>
      <c r="H23" s="2"/>
      <c r="I23" s="2">
        <v>40</v>
      </c>
      <c r="J23" s="94" t="s">
        <v>201</v>
      </c>
      <c r="K23" s="94"/>
      <c r="L23" s="94">
        <v>50</v>
      </c>
      <c r="M23" s="2" t="s">
        <v>160</v>
      </c>
      <c r="N23" s="2"/>
      <c r="O23" s="2">
        <v>10</v>
      </c>
      <c r="P23" s="2"/>
      <c r="Q23" s="2"/>
      <c r="R23" s="2"/>
      <c r="S23" s="94" t="s">
        <v>90</v>
      </c>
      <c r="T23" s="94"/>
      <c r="U23" s="94">
        <v>10</v>
      </c>
      <c r="V23" s="361"/>
      <c r="W23" s="40" t="s">
        <v>99</v>
      </c>
      <c r="X23" s="41" t="s">
        <v>27</v>
      </c>
      <c r="Y23" s="39">
        <v>2.2000000000000002</v>
      </c>
      <c r="AA23" s="59" t="s">
        <v>28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29</v>
      </c>
      <c r="AF23" s="61">
        <f>AC23*4+AD23*9</f>
        <v>160.60000000000002</v>
      </c>
      <c r="AG23" s="77"/>
    </row>
    <row r="24" spans="2:33" s="58" customFormat="1" ht="27.9" customHeight="1" x14ac:dyDescent="0.55000000000000004">
      <c r="B24" s="37" t="s">
        <v>10</v>
      </c>
      <c r="C24" s="359"/>
      <c r="D24" s="2"/>
      <c r="E24" s="2"/>
      <c r="F24" s="2"/>
      <c r="G24" s="2"/>
      <c r="H24" s="86"/>
      <c r="I24" s="2"/>
      <c r="J24" s="94"/>
      <c r="K24" s="95"/>
      <c r="L24" s="94"/>
      <c r="M24" s="158" t="s">
        <v>155</v>
      </c>
      <c r="N24" s="159"/>
      <c r="O24" s="158">
        <v>1</v>
      </c>
      <c r="P24" s="2"/>
      <c r="Q24" s="45"/>
      <c r="R24" s="2"/>
      <c r="S24" s="94" t="s">
        <v>154</v>
      </c>
      <c r="T24" s="94"/>
      <c r="U24" s="94">
        <v>1</v>
      </c>
      <c r="V24" s="361"/>
      <c r="W24" s="87">
        <f>Y21*0+Y22*5+Y23*0+Y24*5+Y25*0+Y26*4</f>
        <v>28.5</v>
      </c>
      <c r="X24" s="41" t="s">
        <v>30</v>
      </c>
      <c r="Y24" s="39">
        <v>3</v>
      </c>
      <c r="Z24" s="56"/>
      <c r="AA24" s="62" t="s">
        <v>31</v>
      </c>
      <c r="AB24" s="57">
        <v>1.6</v>
      </c>
      <c r="AC24" s="57">
        <f>AB24*1</f>
        <v>1.6</v>
      </c>
      <c r="AD24" s="57" t="s">
        <v>29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355" t="s">
        <v>39</v>
      </c>
      <c r="C25" s="359"/>
      <c r="D25" s="2"/>
      <c r="E25" s="2"/>
      <c r="F25" s="2"/>
      <c r="G25" s="2"/>
      <c r="H25" s="45"/>
      <c r="I25" s="2"/>
      <c r="J25" s="94"/>
      <c r="K25" s="95"/>
      <c r="L25" s="94"/>
      <c r="M25" s="158" t="s">
        <v>168</v>
      </c>
      <c r="N25" s="159"/>
      <c r="O25" s="158">
        <v>35</v>
      </c>
      <c r="P25" s="2"/>
      <c r="Q25" s="45"/>
      <c r="R25" s="2"/>
      <c r="S25" s="2"/>
      <c r="T25" s="86"/>
      <c r="U25" s="2"/>
      <c r="V25" s="361"/>
      <c r="W25" s="40" t="s">
        <v>103</v>
      </c>
      <c r="X25" s="41" t="s">
        <v>33</v>
      </c>
      <c r="Y25" s="39">
        <v>0</v>
      </c>
      <c r="AA25" s="62" t="s">
        <v>34</v>
      </c>
      <c r="AB25" s="57">
        <v>2.5</v>
      </c>
      <c r="AC25" s="57"/>
      <c r="AD25" s="57">
        <f>AB25*5</f>
        <v>12.5</v>
      </c>
      <c r="AE25" s="57" t="s">
        <v>29</v>
      </c>
      <c r="AF25" s="57">
        <f>AD25*9</f>
        <v>112.5</v>
      </c>
      <c r="AG25" s="77"/>
    </row>
    <row r="26" spans="2:33" s="58" customFormat="1" ht="27.9" customHeight="1" x14ac:dyDescent="0.55000000000000004">
      <c r="B26" s="355"/>
      <c r="C26" s="359"/>
      <c r="D26" s="2"/>
      <c r="E26" s="2"/>
      <c r="F26" s="2"/>
      <c r="G26" s="2"/>
      <c r="H26" s="45"/>
      <c r="I26" s="2"/>
      <c r="J26" s="94"/>
      <c r="K26" s="95"/>
      <c r="L26" s="94"/>
      <c r="M26" s="2"/>
      <c r="N26" s="45"/>
      <c r="O26" s="2"/>
      <c r="P26" s="2"/>
      <c r="Q26" s="45"/>
      <c r="R26" s="2"/>
      <c r="S26" s="2"/>
      <c r="T26" s="45"/>
      <c r="U26" s="2"/>
      <c r="V26" s="361"/>
      <c r="W26" s="87">
        <f>Y21*2+Y22*7+Y23*1+Y24*0+Y25*0+Y26*8</f>
        <v>34.1</v>
      </c>
      <c r="X26" s="81" t="s">
        <v>42</v>
      </c>
      <c r="Y26" s="46">
        <v>0</v>
      </c>
      <c r="Z26" s="56"/>
      <c r="AA26" s="62" t="s">
        <v>35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64" t="s">
        <v>36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61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  <c r="AG27" s="77"/>
    </row>
    <row r="28" spans="2:33" s="58" customFormat="1" ht="27.9" customHeight="1" thickBot="1" x14ac:dyDescent="0.6">
      <c r="B28" s="66"/>
      <c r="C28" s="67"/>
      <c r="D28" s="53"/>
      <c r="E28" s="53"/>
      <c r="F28" s="3"/>
      <c r="G28" s="3"/>
      <c r="H28" s="53"/>
      <c r="I28" s="3"/>
      <c r="J28" s="3"/>
      <c r="K28" s="53"/>
      <c r="L28" s="3"/>
      <c r="M28" s="3"/>
      <c r="N28" s="53"/>
      <c r="O28" s="3"/>
      <c r="P28" s="3"/>
      <c r="Q28" s="53"/>
      <c r="R28" s="3"/>
      <c r="S28" s="3"/>
      <c r="T28" s="53"/>
      <c r="U28" s="3"/>
      <c r="V28" s="362"/>
      <c r="W28" s="88">
        <f>W22*4+W26*4+W24*9</f>
        <v>886.9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  <c r="AG28" s="90"/>
    </row>
    <row r="29" spans="2:33" s="36" customFormat="1" ht="27.9" customHeight="1" x14ac:dyDescent="0.4">
      <c r="B29" s="31">
        <v>10</v>
      </c>
      <c r="C29" s="359"/>
      <c r="D29" s="93" t="str">
        <f>'114.10月菜單'!N3</f>
        <v>香Q米飯</v>
      </c>
      <c r="E29" s="93" t="s">
        <v>15</v>
      </c>
      <c r="F29" s="93"/>
      <c r="G29" s="93" t="str">
        <f>'114.10月菜單'!N4</f>
        <v>豆輪豬腳丁</v>
      </c>
      <c r="H29" s="93" t="s">
        <v>17</v>
      </c>
      <c r="I29" s="93"/>
      <c r="J29" s="93" t="str">
        <f>'114.10月菜單'!N5</f>
        <v>蒸蛋</v>
      </c>
      <c r="K29" s="93" t="s">
        <v>15</v>
      </c>
      <c r="L29" s="106"/>
      <c r="M29" s="107" t="str">
        <f>'114.10月菜單'!N6</f>
        <v>酢醬高麗菜</v>
      </c>
      <c r="N29" s="93" t="s">
        <v>17</v>
      </c>
      <c r="O29" s="93"/>
      <c r="P29" s="93" t="str">
        <f>'114.10月菜單'!N7</f>
        <v>季節蔬菜</v>
      </c>
      <c r="Q29" s="93" t="s">
        <v>18</v>
      </c>
      <c r="R29" s="93"/>
      <c r="S29" s="93" t="str">
        <f>'114.10月菜單'!N8</f>
        <v>蘿蔔湯</v>
      </c>
      <c r="T29" s="93" t="s">
        <v>17</v>
      </c>
      <c r="U29" s="93"/>
      <c r="V29" s="366"/>
      <c r="W29" s="33" t="s">
        <v>44</v>
      </c>
      <c r="X29" s="34" t="s">
        <v>19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7"/>
    </row>
    <row r="30" spans="2:33" ht="27.9" customHeight="1" x14ac:dyDescent="0.4">
      <c r="B30" s="37" t="s">
        <v>8</v>
      </c>
      <c r="C30" s="359"/>
      <c r="D30" s="2" t="s">
        <v>91</v>
      </c>
      <c r="E30" s="2"/>
      <c r="F30" s="2">
        <v>120</v>
      </c>
      <c r="G30" s="2" t="s">
        <v>214</v>
      </c>
      <c r="H30" s="2"/>
      <c r="I30" s="2">
        <v>40</v>
      </c>
      <c r="J30" s="2" t="s">
        <v>90</v>
      </c>
      <c r="K30" s="2"/>
      <c r="L30" s="2">
        <v>55</v>
      </c>
      <c r="M30" s="94" t="s">
        <v>160</v>
      </c>
      <c r="N30" s="94"/>
      <c r="O30" s="94">
        <v>3</v>
      </c>
      <c r="P30" s="2" t="s">
        <v>54</v>
      </c>
      <c r="Q30" s="2"/>
      <c r="R30" s="2">
        <v>120</v>
      </c>
      <c r="S30" s="94" t="s">
        <v>205</v>
      </c>
      <c r="T30" s="94"/>
      <c r="U30" s="94">
        <v>35</v>
      </c>
      <c r="V30" s="367"/>
      <c r="W30" s="89">
        <f>Y29*15+Y30*0+Y31*5+Y32*0+Y33*15+Y34*12+15</f>
        <v>116</v>
      </c>
      <c r="X30" s="38" t="s">
        <v>60</v>
      </c>
      <c r="Y30" s="39">
        <v>3.1</v>
      </c>
      <c r="Z30" s="15"/>
      <c r="AA30" s="17" t="s">
        <v>26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89"/>
    </row>
    <row r="31" spans="2:33" ht="27.9" customHeight="1" x14ac:dyDescent="0.4">
      <c r="B31" s="37">
        <v>2</v>
      </c>
      <c r="C31" s="359"/>
      <c r="D31" s="2"/>
      <c r="E31" s="2"/>
      <c r="F31" s="2"/>
      <c r="G31" s="2" t="s">
        <v>217</v>
      </c>
      <c r="H31" s="2"/>
      <c r="I31" s="2">
        <v>20</v>
      </c>
      <c r="J31" s="2" t="s">
        <v>172</v>
      </c>
      <c r="K31" s="2"/>
      <c r="L31" s="2">
        <v>1</v>
      </c>
      <c r="M31" s="94" t="s">
        <v>155</v>
      </c>
      <c r="N31" s="94"/>
      <c r="O31" s="94">
        <v>1</v>
      </c>
      <c r="P31" s="94"/>
      <c r="Q31" s="94"/>
      <c r="R31" s="94"/>
      <c r="S31" s="94"/>
      <c r="T31" s="94"/>
      <c r="U31" s="94"/>
      <c r="V31" s="367"/>
      <c r="W31" s="40" t="s">
        <v>99</v>
      </c>
      <c r="X31" s="41" t="s">
        <v>61</v>
      </c>
      <c r="Y31" s="39">
        <v>2.2000000000000002</v>
      </c>
      <c r="AA31" s="42" t="s">
        <v>28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29</v>
      </c>
      <c r="AF31" s="44">
        <f>AC31*4+AD31*9</f>
        <v>153.30000000000001</v>
      </c>
      <c r="AG31" s="77"/>
    </row>
    <row r="32" spans="2:33" ht="27.9" customHeight="1" x14ac:dyDescent="0.4">
      <c r="B32" s="37" t="s">
        <v>10</v>
      </c>
      <c r="C32" s="359"/>
      <c r="D32" s="2"/>
      <c r="E32" s="2"/>
      <c r="F32" s="2"/>
      <c r="G32" s="2" t="s">
        <v>298</v>
      </c>
      <c r="H32" s="86"/>
      <c r="I32" s="2">
        <v>10</v>
      </c>
      <c r="J32" s="94"/>
      <c r="K32" s="95"/>
      <c r="L32" s="94"/>
      <c r="M32" s="94" t="s">
        <v>159</v>
      </c>
      <c r="N32" s="95"/>
      <c r="O32" s="94">
        <v>60</v>
      </c>
      <c r="P32" s="94"/>
      <c r="Q32" s="95"/>
      <c r="R32" s="94"/>
      <c r="S32" s="94"/>
      <c r="T32" s="95"/>
      <c r="U32" s="94"/>
      <c r="V32" s="367"/>
      <c r="W32" s="87">
        <f>Y29*0+Y30*5+Y31*0+Y32*5+Y33*0+Y34*4</f>
        <v>30.5</v>
      </c>
      <c r="X32" s="41" t="s">
        <v>30</v>
      </c>
      <c r="Y32" s="39">
        <v>3</v>
      </c>
      <c r="Z32" s="15"/>
      <c r="AA32" s="16" t="s">
        <v>31</v>
      </c>
      <c r="AB32" s="17">
        <v>1.5</v>
      </c>
      <c r="AC32" s="17">
        <f>AB32*1</f>
        <v>1.5</v>
      </c>
      <c r="AD32" s="17" t="s">
        <v>29</v>
      </c>
      <c r="AE32" s="17">
        <f>AB32*5</f>
        <v>7.5</v>
      </c>
      <c r="AF32" s="17">
        <f>AC32*4+AE32*4</f>
        <v>36</v>
      </c>
      <c r="AG32" s="89"/>
    </row>
    <row r="33" spans="2:33" ht="27.9" customHeight="1" x14ac:dyDescent="0.3">
      <c r="B33" s="355" t="s">
        <v>40</v>
      </c>
      <c r="C33" s="359"/>
      <c r="D33" s="2"/>
      <c r="E33" s="2"/>
      <c r="F33" s="2"/>
      <c r="G33" s="94"/>
      <c r="H33" s="95"/>
      <c r="I33" s="94"/>
      <c r="J33" s="94"/>
      <c r="K33" s="95"/>
      <c r="L33" s="94"/>
      <c r="M33" s="94" t="s">
        <v>172</v>
      </c>
      <c r="N33" s="95"/>
      <c r="O33" s="94">
        <v>1</v>
      </c>
      <c r="P33" s="94"/>
      <c r="Q33" s="95"/>
      <c r="R33" s="94"/>
      <c r="S33" s="94"/>
      <c r="T33" s="95"/>
      <c r="U33" s="94"/>
      <c r="V33" s="367"/>
      <c r="W33" s="40" t="s">
        <v>103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7"/>
    </row>
    <row r="34" spans="2:33" ht="27.9" customHeight="1" x14ac:dyDescent="0.4">
      <c r="B34" s="355"/>
      <c r="C34" s="359"/>
      <c r="D34" s="2"/>
      <c r="E34" s="2"/>
      <c r="F34" s="2"/>
      <c r="G34" s="96"/>
      <c r="H34" s="95"/>
      <c r="I34" s="94"/>
      <c r="J34" s="94"/>
      <c r="K34" s="95"/>
      <c r="L34" s="94"/>
      <c r="M34" s="94" t="s">
        <v>208</v>
      </c>
      <c r="N34" s="95"/>
      <c r="O34" s="94">
        <v>1</v>
      </c>
      <c r="P34" s="94"/>
      <c r="Q34" s="95"/>
      <c r="R34" s="94"/>
      <c r="S34" s="94"/>
      <c r="T34" s="95"/>
      <c r="U34" s="94"/>
      <c r="V34" s="367"/>
      <c r="W34" s="87">
        <f>Y29*2+Y30*7+Y31*1+Y32*0+Y33*0+Y34*8</f>
        <v>35.900000000000006</v>
      </c>
      <c r="X34" s="81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36</v>
      </c>
      <c r="C35" s="48"/>
      <c r="D35" s="2"/>
      <c r="E35" s="45"/>
      <c r="F35" s="2"/>
      <c r="G35" s="94"/>
      <c r="H35" s="95"/>
      <c r="I35" s="94"/>
      <c r="J35" s="94"/>
      <c r="K35" s="95"/>
      <c r="L35" s="94"/>
      <c r="M35" s="94"/>
      <c r="N35" s="95"/>
      <c r="O35" s="94"/>
      <c r="P35" s="94"/>
      <c r="Q35" s="95"/>
      <c r="R35" s="94"/>
      <c r="S35" s="94"/>
      <c r="T35" s="95"/>
      <c r="U35" s="94"/>
      <c r="V35" s="367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7"/>
    </row>
    <row r="36" spans="2:33" ht="27.9" customHeight="1" x14ac:dyDescent="0.4">
      <c r="B36" s="50"/>
      <c r="C36" s="51"/>
      <c r="D36" s="95"/>
      <c r="E36" s="95"/>
      <c r="F36" s="94"/>
      <c r="G36" s="94"/>
      <c r="H36" s="95"/>
      <c r="I36" s="94"/>
      <c r="J36" s="94"/>
      <c r="K36" s="95"/>
      <c r="L36" s="94"/>
      <c r="M36" s="94"/>
      <c r="N36" s="95"/>
      <c r="O36" s="94"/>
      <c r="P36" s="94"/>
      <c r="Q36" s="95"/>
      <c r="R36" s="94"/>
      <c r="S36" s="94"/>
      <c r="T36" s="95"/>
      <c r="U36" s="94"/>
      <c r="V36" s="368"/>
      <c r="W36" s="88">
        <f>W30*4+W34*4+W32*9</f>
        <v>882.1</v>
      </c>
      <c r="X36" s="54"/>
      <c r="Y36" s="55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0"/>
    </row>
    <row r="37" spans="2:33" s="36" customFormat="1" ht="27.9" customHeight="1" x14ac:dyDescent="0.4">
      <c r="B37" s="31">
        <v>10</v>
      </c>
      <c r="C37" s="35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60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35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61"/>
      <c r="W38" s="89"/>
      <c r="X38" s="38"/>
      <c r="Y38" s="39"/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3</v>
      </c>
      <c r="C39" s="359"/>
      <c r="D39" s="2"/>
      <c r="E39" s="2"/>
      <c r="F39" s="2"/>
      <c r="G39" s="2"/>
      <c r="H39" s="2"/>
      <c r="I39" s="2"/>
      <c r="J39" s="2"/>
      <c r="K39" s="2"/>
      <c r="L39" s="2"/>
      <c r="M39" s="2"/>
      <c r="N39" s="85"/>
      <c r="O39" s="2"/>
      <c r="P39" s="2"/>
      <c r="Q39" s="2"/>
      <c r="R39" s="2"/>
      <c r="S39" s="2"/>
      <c r="T39" s="2"/>
      <c r="U39" s="2"/>
      <c r="V39" s="361"/>
      <c r="W39" s="40"/>
      <c r="X39" s="41"/>
      <c r="Y39" s="39"/>
      <c r="AA39" s="42" t="s">
        <v>28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29</v>
      </c>
      <c r="AF39" s="44">
        <f>AC39*4+AD39*9</f>
        <v>160.60000000000002</v>
      </c>
    </row>
    <row r="40" spans="2:33" ht="27.9" customHeight="1" x14ac:dyDescent="0.4">
      <c r="B40" s="37" t="s">
        <v>10</v>
      </c>
      <c r="C40" s="359"/>
      <c r="D40" s="2"/>
      <c r="E40" s="2"/>
      <c r="F40" s="2"/>
      <c r="G40" s="2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61"/>
      <c r="W40" s="87"/>
      <c r="X40" s="41"/>
      <c r="Y40" s="39"/>
      <c r="Z40" s="15"/>
      <c r="AA40" s="16" t="s">
        <v>31</v>
      </c>
      <c r="AB40" s="17">
        <v>1.7</v>
      </c>
      <c r="AC40" s="17">
        <f>AB40*1</f>
        <v>1.7</v>
      </c>
      <c r="AD40" s="17" t="s">
        <v>29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355" t="s">
        <v>32</v>
      </c>
      <c r="C41" s="359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2"/>
      <c r="U41" s="2"/>
      <c r="V41" s="361"/>
      <c r="W41" s="40"/>
      <c r="X41" s="41"/>
      <c r="Y41" s="39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7"/>
    </row>
    <row r="42" spans="2:33" ht="27.9" customHeight="1" x14ac:dyDescent="0.4">
      <c r="B42" s="355"/>
      <c r="C42" s="359"/>
      <c r="D42" s="45"/>
      <c r="E42" s="45"/>
      <c r="F42" s="2"/>
      <c r="G42" s="2"/>
      <c r="H42" s="45"/>
      <c r="I42" s="2"/>
      <c r="J42" s="2"/>
      <c r="K42" s="45"/>
      <c r="L42" s="2"/>
      <c r="M42" s="2"/>
      <c r="N42" s="85"/>
      <c r="O42" s="2"/>
      <c r="P42" s="2"/>
      <c r="Q42" s="45"/>
      <c r="R42" s="2"/>
      <c r="S42" s="2"/>
      <c r="T42" s="45"/>
      <c r="U42" s="2"/>
      <c r="V42" s="361"/>
      <c r="W42" s="87"/>
      <c r="X42" s="81"/>
      <c r="Y42" s="46"/>
      <c r="Z42" s="15"/>
      <c r="AA42" s="16" t="s">
        <v>35</v>
      </c>
      <c r="AE42" s="16">
        <f>AB42*15</f>
        <v>0</v>
      </c>
      <c r="AG42" s="89"/>
    </row>
    <row r="43" spans="2:33" ht="27.9" customHeight="1" x14ac:dyDescent="0.3">
      <c r="B43" s="47" t="s">
        <v>36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61"/>
      <c r="W43" s="40"/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7"/>
    </row>
    <row r="44" spans="2:33" ht="27.9" customHeight="1" thickBot="1" x14ac:dyDescent="0.45">
      <c r="B44" s="71"/>
      <c r="C44" s="51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362"/>
      <c r="W44" s="88"/>
      <c r="X44" s="54"/>
      <c r="Y44" s="55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75"/>
      <c r="AB45" s="57"/>
    </row>
    <row r="46" spans="2:33" x14ac:dyDescent="0.3">
      <c r="B46" s="57"/>
      <c r="C46" s="62"/>
      <c r="D46" s="364"/>
      <c r="E46" s="364"/>
      <c r="F46" s="364"/>
      <c r="G46" s="364"/>
      <c r="H46" s="76"/>
      <c r="K46" s="76"/>
      <c r="N46" s="76"/>
      <c r="Q46" s="76"/>
      <c r="T46" s="76"/>
    </row>
  </sheetData>
  <mergeCells count="20">
    <mergeCell ref="D46:G46"/>
    <mergeCell ref="J45:Y45"/>
    <mergeCell ref="C29:C34"/>
    <mergeCell ref="V29:V36"/>
    <mergeCell ref="B33:B34"/>
    <mergeCell ref="C37:C42"/>
    <mergeCell ref="V37:V44"/>
    <mergeCell ref="B41:B4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zoomScale="75" zoomScaleNormal="75" workbookViewId="0">
      <selection activeCell="J45" sqref="J45:Y4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56" t="s">
        <v>306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4"/>
      <c r="AB1" s="6"/>
    </row>
    <row r="2" spans="2:33" s="5" customFormat="1" ht="13.5" customHeight="1" x14ac:dyDescent="0.6">
      <c r="B2" s="357"/>
      <c r="C2" s="358"/>
      <c r="D2" s="358"/>
      <c r="E2" s="358"/>
      <c r="F2" s="358"/>
      <c r="G2" s="35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2" t="s">
        <v>43</v>
      </c>
      <c r="C3" s="10"/>
      <c r="D3" s="11"/>
      <c r="E3" s="11"/>
      <c r="F3" s="363" t="s">
        <v>105</v>
      </c>
      <c r="G3" s="363"/>
      <c r="H3" s="363"/>
      <c r="I3" s="363"/>
      <c r="J3" s="363"/>
      <c r="K3" s="363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10</v>
      </c>
      <c r="C5" s="359"/>
      <c r="D5" s="32" t="str">
        <f>'114.10月菜單'!B12</f>
        <v>中秋節</v>
      </c>
      <c r="E5" s="32"/>
      <c r="F5" s="1" t="s">
        <v>16</v>
      </c>
      <c r="G5" s="32" t="str">
        <f>'114.10月菜單'!B13</f>
        <v>放假一天</v>
      </c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360"/>
      <c r="W5" s="33" t="s">
        <v>44</v>
      </c>
      <c r="X5" s="34" t="s">
        <v>19</v>
      </c>
      <c r="Y5" s="35">
        <v>0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7"/>
    </row>
    <row r="6" spans="2:33" ht="27.9" customHeight="1" x14ac:dyDescent="0.4">
      <c r="B6" s="37" t="s">
        <v>8</v>
      </c>
      <c r="C6" s="35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94"/>
      <c r="T6" s="94"/>
      <c r="U6" s="94"/>
      <c r="V6" s="361"/>
      <c r="W6" s="89">
        <v>0</v>
      </c>
      <c r="X6" s="38" t="s">
        <v>25</v>
      </c>
      <c r="Y6" s="39">
        <v>0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37">
        <v>6</v>
      </c>
      <c r="C7" s="35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94"/>
      <c r="T7" s="94"/>
      <c r="U7" s="94"/>
      <c r="V7" s="361"/>
      <c r="W7" s="40" t="s">
        <v>99</v>
      </c>
      <c r="X7" s="41" t="s">
        <v>27</v>
      </c>
      <c r="Y7" s="39">
        <v>0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7"/>
    </row>
    <row r="8" spans="2:33" ht="27.9" customHeight="1" x14ac:dyDescent="0.4">
      <c r="B8" s="37" t="s">
        <v>50</v>
      </c>
      <c r="C8" s="359"/>
      <c r="D8" s="2"/>
      <c r="E8" s="2"/>
      <c r="F8" s="2"/>
      <c r="G8" s="2"/>
      <c r="H8" s="45"/>
      <c r="I8" s="2"/>
      <c r="J8" s="2"/>
      <c r="K8" s="45"/>
      <c r="L8" s="2"/>
      <c r="M8" s="2"/>
      <c r="N8" s="2"/>
      <c r="O8" s="2"/>
      <c r="P8" s="2"/>
      <c r="Q8" s="45"/>
      <c r="R8" s="2"/>
      <c r="S8" s="2"/>
      <c r="T8" s="45"/>
      <c r="U8" s="2"/>
      <c r="V8" s="361"/>
      <c r="W8" s="87">
        <f>Y5*0+Y6*5+Y7*0+Y8*5+Y9*0+Y10*4</f>
        <v>0</v>
      </c>
      <c r="X8" s="41" t="s">
        <v>30</v>
      </c>
      <c r="Y8" s="39">
        <v>0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89"/>
    </row>
    <row r="9" spans="2:33" ht="27.9" customHeight="1" x14ac:dyDescent="0.3">
      <c r="B9" s="355" t="s">
        <v>37</v>
      </c>
      <c r="C9" s="359"/>
      <c r="D9" s="2"/>
      <c r="E9" s="2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45"/>
      <c r="R9" s="2"/>
      <c r="S9" s="2"/>
      <c r="T9" s="85"/>
      <c r="U9" s="2"/>
      <c r="V9" s="361"/>
      <c r="W9" s="40" t="s">
        <v>46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7"/>
    </row>
    <row r="10" spans="2:33" ht="27.9" customHeight="1" x14ac:dyDescent="0.4">
      <c r="B10" s="355"/>
      <c r="C10" s="359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5"/>
      <c r="U10" s="2"/>
      <c r="V10" s="361"/>
      <c r="W10" s="87">
        <f>Y5*2+Y6*7+Y7*1+Y8*0+Y9*0+Y10*8</f>
        <v>0</v>
      </c>
      <c r="X10" s="81" t="s">
        <v>42</v>
      </c>
      <c r="Y10" s="46">
        <v>0</v>
      </c>
      <c r="Z10" s="15"/>
      <c r="AA10" s="16" t="s">
        <v>35</v>
      </c>
      <c r="AE10" s="16">
        <f>AB10*15</f>
        <v>0</v>
      </c>
      <c r="AG10" s="89"/>
    </row>
    <row r="11" spans="2:33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61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7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62"/>
      <c r="W12" s="88">
        <f>W6*4+W10*4+W8*9</f>
        <v>0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0"/>
    </row>
    <row r="13" spans="2:33" s="36" customFormat="1" ht="27.9" customHeight="1" x14ac:dyDescent="0.4">
      <c r="B13" s="31">
        <v>10</v>
      </c>
      <c r="C13" s="359"/>
      <c r="D13" s="32" t="str">
        <f>'114.10月菜單'!F12</f>
        <v>油蔥拌飯</v>
      </c>
      <c r="E13" s="32" t="s">
        <v>17</v>
      </c>
      <c r="F13" s="32"/>
      <c r="G13" s="32" t="str">
        <f>'114.10月菜單'!F13</f>
        <v>香酥魷魚排(炸)</v>
      </c>
      <c r="H13" s="32" t="s">
        <v>59</v>
      </c>
      <c r="I13" s="32"/>
      <c r="J13" s="32" t="str">
        <f>'114.10月菜單'!F14</f>
        <v>豆干肉絲</v>
      </c>
      <c r="K13" s="32" t="s">
        <v>17</v>
      </c>
      <c r="L13" s="32"/>
      <c r="M13" s="32" t="str">
        <f>'114.10月菜單'!F15</f>
        <v>針菇花椰菜</v>
      </c>
      <c r="N13" s="32" t="s">
        <v>17</v>
      </c>
      <c r="O13" s="32"/>
      <c r="P13" s="32" t="str">
        <f>'114.10月菜單'!F16</f>
        <v>季節蔬菜</v>
      </c>
      <c r="Q13" s="32" t="s">
        <v>18</v>
      </c>
      <c r="R13" s="32"/>
      <c r="S13" s="32" t="str">
        <f>'114.10月菜單'!F17</f>
        <v>味噌海芽湯</v>
      </c>
      <c r="T13" s="32" t="s">
        <v>17</v>
      </c>
      <c r="U13" s="32"/>
      <c r="V13" s="360"/>
      <c r="W13" s="33" t="s">
        <v>44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3" ht="27.9" customHeight="1" x14ac:dyDescent="0.4">
      <c r="B14" s="37" t="s">
        <v>8</v>
      </c>
      <c r="C14" s="359"/>
      <c r="D14" s="2" t="s">
        <v>24</v>
      </c>
      <c r="E14" s="2"/>
      <c r="F14" s="2">
        <v>120</v>
      </c>
      <c r="G14" s="2" t="s">
        <v>295</v>
      </c>
      <c r="H14" s="2"/>
      <c r="I14" s="2">
        <v>70</v>
      </c>
      <c r="J14" s="2" t="s">
        <v>201</v>
      </c>
      <c r="K14" s="2"/>
      <c r="L14" s="2">
        <v>50</v>
      </c>
      <c r="M14" s="2" t="s">
        <v>104</v>
      </c>
      <c r="N14" s="85"/>
      <c r="O14" s="2">
        <v>5</v>
      </c>
      <c r="P14" s="2" t="s">
        <v>51</v>
      </c>
      <c r="Q14" s="2"/>
      <c r="R14" s="2">
        <v>120</v>
      </c>
      <c r="S14" s="70" t="s">
        <v>73</v>
      </c>
      <c r="T14" s="2"/>
      <c r="U14" s="2">
        <v>1</v>
      </c>
      <c r="V14" s="361"/>
      <c r="W14" s="89">
        <f>Y13*15+Y14*0+Y15*5+Y16*0+Y17*15+Y18*12+15</f>
        <v>115</v>
      </c>
      <c r="X14" s="38" t="s">
        <v>25</v>
      </c>
      <c r="Y14" s="39">
        <v>2.8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7</v>
      </c>
      <c r="C15" s="359"/>
      <c r="D15" s="2" t="s">
        <v>160</v>
      </c>
      <c r="E15" s="45"/>
      <c r="F15" s="2">
        <v>10</v>
      </c>
      <c r="G15" s="2"/>
      <c r="H15" s="2"/>
      <c r="I15" s="2"/>
      <c r="J15" s="2" t="s">
        <v>158</v>
      </c>
      <c r="K15" s="2"/>
      <c r="L15" s="2">
        <v>10</v>
      </c>
      <c r="M15" s="205" t="s">
        <v>155</v>
      </c>
      <c r="N15" s="204"/>
      <c r="O15" s="2">
        <v>1</v>
      </c>
      <c r="P15" s="2"/>
      <c r="Q15" s="2"/>
      <c r="R15" s="2"/>
      <c r="S15" s="2" t="s">
        <v>177</v>
      </c>
      <c r="T15" s="2"/>
      <c r="U15" s="2">
        <v>5</v>
      </c>
      <c r="V15" s="361"/>
      <c r="W15" s="40" t="s">
        <v>99</v>
      </c>
      <c r="X15" s="41" t="s">
        <v>27</v>
      </c>
      <c r="Y15" s="39">
        <v>2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7"/>
    </row>
    <row r="16" spans="2:33" ht="27.9" customHeight="1" x14ac:dyDescent="0.4">
      <c r="B16" s="37" t="s">
        <v>10</v>
      </c>
      <c r="C16" s="359"/>
      <c r="D16" s="86" t="s">
        <v>203</v>
      </c>
      <c r="E16" s="45"/>
      <c r="F16" s="2">
        <v>1</v>
      </c>
      <c r="G16" s="2"/>
      <c r="H16" s="45"/>
      <c r="I16" s="2"/>
      <c r="J16" s="2"/>
      <c r="K16" s="2"/>
      <c r="L16" s="2"/>
      <c r="M16" s="370" t="s">
        <v>176</v>
      </c>
      <c r="N16" s="371"/>
      <c r="O16" s="2">
        <v>75</v>
      </c>
      <c r="P16" s="2"/>
      <c r="Q16" s="45"/>
      <c r="R16" s="2"/>
      <c r="S16" s="2" t="s">
        <v>154</v>
      </c>
      <c r="T16" s="2"/>
      <c r="U16" s="2">
        <v>1</v>
      </c>
      <c r="V16" s="361"/>
      <c r="W16" s="87">
        <f>Y13*0+Y14*5+Y15*0+Y16*5+Y17*0+Y18*4</f>
        <v>29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355" t="s">
        <v>38</v>
      </c>
      <c r="C17" s="359"/>
      <c r="D17" s="86" t="s">
        <v>172</v>
      </c>
      <c r="E17" s="45"/>
      <c r="F17" s="2">
        <v>1</v>
      </c>
      <c r="G17" s="2"/>
      <c r="H17" s="45"/>
      <c r="I17" s="2"/>
      <c r="J17" s="2"/>
      <c r="K17" s="2"/>
      <c r="L17" s="2"/>
      <c r="M17" s="206"/>
      <c r="N17" s="207"/>
      <c r="O17" s="2"/>
      <c r="P17" s="2"/>
      <c r="Q17" s="45"/>
      <c r="R17" s="2"/>
      <c r="S17" s="2"/>
      <c r="T17" s="85"/>
      <c r="U17" s="2"/>
      <c r="V17" s="361"/>
      <c r="W17" s="40" t="s">
        <v>46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7"/>
    </row>
    <row r="18" spans="2:33" ht="27.9" customHeight="1" x14ac:dyDescent="0.4">
      <c r="B18" s="355"/>
      <c r="C18" s="359"/>
      <c r="D18" s="86" t="s">
        <v>204</v>
      </c>
      <c r="E18" s="45"/>
      <c r="F18" s="2">
        <v>1</v>
      </c>
      <c r="G18" s="2"/>
      <c r="H18" s="45"/>
      <c r="I18" s="2"/>
      <c r="J18" s="2"/>
      <c r="K18" s="85"/>
      <c r="L18" s="2"/>
      <c r="M18" s="2"/>
      <c r="N18" s="45"/>
      <c r="O18" s="2"/>
      <c r="P18" s="2"/>
      <c r="Q18" s="45"/>
      <c r="R18" s="2"/>
      <c r="S18" s="2"/>
      <c r="T18" s="2"/>
      <c r="U18" s="2"/>
      <c r="V18" s="361"/>
      <c r="W18" s="87">
        <f>Y13*2+Y14*7+Y15*1+Y16*0+Y17*0+Y18*8</f>
        <v>33.599999999999994</v>
      </c>
      <c r="X18" s="81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80"/>
      <c r="U19" s="80"/>
      <c r="V19" s="361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7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62"/>
      <c r="W20" s="88">
        <f>W14*4+W18*4+W16*9</f>
        <v>855.4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0"/>
    </row>
    <row r="21" spans="2:33" s="36" customFormat="1" ht="27.9" customHeight="1" x14ac:dyDescent="0.4">
      <c r="B21" s="31">
        <v>10</v>
      </c>
      <c r="C21" s="359"/>
      <c r="D21" s="32" t="str">
        <f>'114.10月菜單'!J12</f>
        <v>香Q米飯</v>
      </c>
      <c r="E21" s="32" t="s">
        <v>15</v>
      </c>
      <c r="F21" s="32"/>
      <c r="G21" s="32" t="str">
        <f>'114.10月菜單'!J13</f>
        <v>五香雞翅</v>
      </c>
      <c r="H21" s="32" t="s">
        <v>101</v>
      </c>
      <c r="I21" s="32"/>
      <c r="J21" s="32" t="str">
        <f>'114.10月菜單'!J14</f>
        <v>馬鈴薯炒蛋</v>
      </c>
      <c r="K21" s="32" t="s">
        <v>167</v>
      </c>
      <c r="L21" s="32"/>
      <c r="M21" s="32" t="str">
        <f>'114.10月菜單'!J15</f>
        <v>泡菜肉片</v>
      </c>
      <c r="N21" s="32" t="s">
        <v>17</v>
      </c>
      <c r="O21" s="32"/>
      <c r="P21" s="32" t="str">
        <f>'114.10月菜單'!J16</f>
        <v>季節蔬菜</v>
      </c>
      <c r="Q21" s="32" t="s">
        <v>18</v>
      </c>
      <c r="R21" s="32"/>
      <c r="S21" s="32" t="str">
        <f>'114.10月菜單'!J17</f>
        <v>冬瓜湯</v>
      </c>
      <c r="T21" s="32" t="s">
        <v>17</v>
      </c>
      <c r="U21" s="32"/>
      <c r="V21" s="360"/>
      <c r="W21" s="33" t="s">
        <v>44</v>
      </c>
      <c r="X21" s="34" t="s">
        <v>19</v>
      </c>
      <c r="Y21" s="35">
        <v>6.3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359"/>
      <c r="D22" s="2" t="s">
        <v>24</v>
      </c>
      <c r="E22" s="2"/>
      <c r="F22" s="2">
        <v>120</v>
      </c>
      <c r="G22" s="2" t="s">
        <v>102</v>
      </c>
      <c r="H22" s="2"/>
      <c r="I22" s="2">
        <v>70</v>
      </c>
      <c r="J22" s="2" t="s">
        <v>184</v>
      </c>
      <c r="K22" s="2"/>
      <c r="L22" s="2">
        <v>30</v>
      </c>
      <c r="M22" s="2" t="s">
        <v>159</v>
      </c>
      <c r="N22" s="2"/>
      <c r="O22" s="2">
        <v>50</v>
      </c>
      <c r="P22" s="2" t="s">
        <v>51</v>
      </c>
      <c r="Q22" s="2"/>
      <c r="R22" s="2">
        <v>120</v>
      </c>
      <c r="S22" s="2" t="s">
        <v>100</v>
      </c>
      <c r="T22" s="2"/>
      <c r="U22" s="2">
        <v>30</v>
      </c>
      <c r="V22" s="361"/>
      <c r="W22" s="89">
        <f>Y21*15+Y22*0+Y23*5+Y24*0+Y25*15+Y26*12+15</f>
        <v>119.5</v>
      </c>
      <c r="X22" s="38" t="s">
        <v>25</v>
      </c>
      <c r="Y22" s="39">
        <v>2.8</v>
      </c>
      <c r="Z22" s="56"/>
      <c r="AA22" s="57" t="s">
        <v>26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8</v>
      </c>
      <c r="C23" s="359"/>
      <c r="D23" s="2"/>
      <c r="E23" s="2"/>
      <c r="F23" s="2"/>
      <c r="G23" s="2"/>
      <c r="H23" s="2"/>
      <c r="I23" s="2"/>
      <c r="J23" s="2" t="s">
        <v>90</v>
      </c>
      <c r="K23" s="2"/>
      <c r="L23" s="2">
        <v>30</v>
      </c>
      <c r="M23" s="2" t="s">
        <v>175</v>
      </c>
      <c r="N23" s="2"/>
      <c r="O23" s="2">
        <v>10</v>
      </c>
      <c r="P23" s="2"/>
      <c r="Q23" s="2"/>
      <c r="R23" s="2"/>
      <c r="S23" s="2" t="s">
        <v>154</v>
      </c>
      <c r="T23" s="2"/>
      <c r="U23" s="2">
        <v>1</v>
      </c>
      <c r="V23" s="361"/>
      <c r="W23" s="40" t="s">
        <v>99</v>
      </c>
      <c r="X23" s="41" t="s">
        <v>27</v>
      </c>
      <c r="Y23" s="39">
        <v>2</v>
      </c>
      <c r="AA23" s="59" t="s">
        <v>28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29</v>
      </c>
      <c r="AF23" s="61">
        <f>AC23*4+AD23*9</f>
        <v>153.30000000000001</v>
      </c>
      <c r="AG23" s="77"/>
    </row>
    <row r="24" spans="2:33" s="58" customFormat="1" ht="27.9" customHeight="1" x14ac:dyDescent="0.55000000000000004">
      <c r="B24" s="37" t="s">
        <v>10</v>
      </c>
      <c r="C24" s="359"/>
      <c r="D24" s="2"/>
      <c r="E24" s="2"/>
      <c r="F24" s="2"/>
      <c r="G24" s="2"/>
      <c r="H24" s="45"/>
      <c r="I24" s="2"/>
      <c r="J24" s="2" t="s">
        <v>282</v>
      </c>
      <c r="K24" s="2"/>
      <c r="L24" s="2">
        <v>5</v>
      </c>
      <c r="M24" s="2" t="s">
        <v>155</v>
      </c>
      <c r="N24" s="85"/>
      <c r="O24" s="2">
        <v>1</v>
      </c>
      <c r="P24" s="2"/>
      <c r="Q24" s="45"/>
      <c r="R24" s="2"/>
      <c r="S24" s="2"/>
      <c r="T24" s="45"/>
      <c r="U24" s="2"/>
      <c r="V24" s="361"/>
      <c r="W24" s="87">
        <f>Y21*0+Y22*5+Y23*0+Y24*5+Y25*0+Y26*4</f>
        <v>29</v>
      </c>
      <c r="X24" s="41" t="s">
        <v>30</v>
      </c>
      <c r="Y24" s="39">
        <v>3</v>
      </c>
      <c r="Z24" s="56"/>
      <c r="AA24" s="62" t="s">
        <v>31</v>
      </c>
      <c r="AB24" s="57">
        <v>1.6</v>
      </c>
      <c r="AC24" s="57">
        <f>AB24*1</f>
        <v>1.6</v>
      </c>
      <c r="AD24" s="57" t="s">
        <v>29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355" t="s">
        <v>39</v>
      </c>
      <c r="C25" s="359"/>
      <c r="D25" s="2"/>
      <c r="E25" s="2"/>
      <c r="F25" s="2"/>
      <c r="G25" s="2"/>
      <c r="H25" s="45"/>
      <c r="I25" s="2"/>
      <c r="J25" s="2"/>
      <c r="K25" s="85"/>
      <c r="L25" s="2"/>
      <c r="M25" s="2"/>
      <c r="N25" s="45"/>
      <c r="O25" s="2"/>
      <c r="P25" s="2"/>
      <c r="Q25" s="45"/>
      <c r="R25" s="2"/>
      <c r="S25" s="2"/>
      <c r="T25" s="85"/>
      <c r="U25" s="2"/>
      <c r="V25" s="361"/>
      <c r="W25" s="40" t="s">
        <v>46</v>
      </c>
      <c r="X25" s="41" t="s">
        <v>33</v>
      </c>
      <c r="Y25" s="39">
        <v>0</v>
      </c>
      <c r="AA25" s="62" t="s">
        <v>34</v>
      </c>
      <c r="AB25" s="57">
        <v>2.5</v>
      </c>
      <c r="AC25" s="57"/>
      <c r="AD25" s="57">
        <f>AB25*5</f>
        <v>12.5</v>
      </c>
      <c r="AE25" s="57" t="s">
        <v>29</v>
      </c>
      <c r="AF25" s="57">
        <f>AD25*9</f>
        <v>112.5</v>
      </c>
      <c r="AG25" s="77"/>
    </row>
    <row r="26" spans="2:33" s="58" customFormat="1" ht="27.9" customHeight="1" x14ac:dyDescent="0.55000000000000004">
      <c r="B26" s="355"/>
      <c r="C26" s="359"/>
      <c r="D26" s="2"/>
      <c r="E26" s="45"/>
      <c r="F26" s="2"/>
      <c r="G26" s="63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61"/>
      <c r="W26" s="87">
        <f>Y21*2+Y22*7+Y23*1+Y24*0+Y25*0+Y26*8</f>
        <v>34.199999999999996</v>
      </c>
      <c r="X26" s="81" t="s">
        <v>42</v>
      </c>
      <c r="Y26" s="46">
        <v>0</v>
      </c>
      <c r="Z26" s="56"/>
      <c r="AA26" s="62" t="s">
        <v>35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64" t="s">
        <v>36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61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7"/>
    </row>
    <row r="28" spans="2:33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62"/>
      <c r="W28" s="88">
        <f>W22*4+W26*4+W24*9</f>
        <v>875.8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0"/>
    </row>
    <row r="29" spans="2:33" s="36" customFormat="1" ht="27.9" customHeight="1" x14ac:dyDescent="0.4">
      <c r="B29" s="31">
        <v>10</v>
      </c>
      <c r="C29" s="359"/>
      <c r="D29" s="32" t="str">
        <f>'114.10月菜單'!N12</f>
        <v>不供餐</v>
      </c>
      <c r="E29" s="32"/>
      <c r="F29" s="32"/>
      <c r="G29" s="32"/>
      <c r="H29" s="32"/>
      <c r="I29" s="32"/>
      <c r="J29" s="32"/>
      <c r="K29" s="91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60"/>
      <c r="W29" s="33" t="s">
        <v>44</v>
      </c>
      <c r="X29" s="34" t="s">
        <v>19</v>
      </c>
      <c r="Y29" s="35">
        <v>0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7"/>
    </row>
    <row r="30" spans="2:33" ht="27.9" customHeight="1" x14ac:dyDescent="0.4">
      <c r="B30" s="37" t="s">
        <v>8</v>
      </c>
      <c r="C30" s="359"/>
      <c r="D30" s="2"/>
      <c r="E30" s="2"/>
      <c r="F30" s="2"/>
      <c r="G30" s="158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61"/>
      <c r="W30" s="89">
        <f>Y29*15+Y30*0+Y31*5+Y32*0+Y33*15+Y34*12+15</f>
        <v>15</v>
      </c>
      <c r="X30" s="38" t="s">
        <v>25</v>
      </c>
      <c r="Y30" s="39">
        <v>0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89"/>
    </row>
    <row r="31" spans="2:33" ht="27.9" customHeight="1" x14ac:dyDescent="0.4">
      <c r="B31" s="37">
        <v>9</v>
      </c>
      <c r="C31" s="35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61"/>
      <c r="W31" s="40" t="s">
        <v>99</v>
      </c>
      <c r="X31" s="41" t="s">
        <v>27</v>
      </c>
      <c r="Y31" s="39">
        <v>0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7"/>
    </row>
    <row r="32" spans="2:33" ht="27.9" customHeight="1" x14ac:dyDescent="0.4">
      <c r="B32" s="37" t="s">
        <v>10</v>
      </c>
      <c r="C32" s="359"/>
      <c r="D32" s="86"/>
      <c r="E32" s="45"/>
      <c r="F32" s="2"/>
      <c r="G32" s="2"/>
      <c r="H32" s="45"/>
      <c r="I32" s="2"/>
      <c r="J32" s="2"/>
      <c r="K32" s="2"/>
      <c r="L32" s="2"/>
      <c r="M32" s="2"/>
      <c r="N32" s="2"/>
      <c r="O32" s="2"/>
      <c r="P32" s="2"/>
      <c r="Q32" s="45"/>
      <c r="R32" s="2"/>
      <c r="S32" s="2"/>
      <c r="T32" s="45"/>
      <c r="U32" s="2"/>
      <c r="V32" s="361"/>
      <c r="W32" s="87">
        <f>Y29*0+Y30*5+Y31*0+Y32*5+Y33*0+Y34*4</f>
        <v>0</v>
      </c>
      <c r="X32" s="41" t="s">
        <v>30</v>
      </c>
      <c r="Y32" s="39">
        <v>0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89"/>
    </row>
    <row r="33" spans="2:33" ht="27.9" customHeight="1" x14ac:dyDescent="0.3">
      <c r="B33" s="355" t="s">
        <v>40</v>
      </c>
      <c r="C33" s="359"/>
      <c r="D33" s="86"/>
      <c r="E33" s="45"/>
      <c r="F33" s="2"/>
      <c r="G33" s="2"/>
      <c r="H33" s="45"/>
      <c r="I33" s="2"/>
      <c r="J33" s="2"/>
      <c r="K33" s="2"/>
      <c r="L33" s="2"/>
      <c r="M33" s="2"/>
      <c r="N33" s="45"/>
      <c r="O33" s="2"/>
      <c r="P33" s="2"/>
      <c r="Q33" s="45"/>
      <c r="R33" s="2"/>
      <c r="S33" s="2"/>
      <c r="T33" s="2"/>
      <c r="U33" s="2"/>
      <c r="V33" s="361"/>
      <c r="W33" s="40" t="s">
        <v>103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7"/>
    </row>
    <row r="34" spans="2:33" ht="27.9" customHeight="1" x14ac:dyDescent="0.4">
      <c r="B34" s="355"/>
      <c r="C34" s="359"/>
      <c r="D34" s="86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61"/>
      <c r="W34" s="87">
        <f>Y29*2+Y30*7+Y31*1+Y32*0+Y33*0+Y34*8</f>
        <v>0</v>
      </c>
      <c r="X34" s="81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61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7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62"/>
      <c r="W36" s="88">
        <f>W30*4+W34*4+W32*9</f>
        <v>60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0"/>
    </row>
    <row r="37" spans="2:33" s="36" customFormat="1" ht="27.9" customHeight="1" x14ac:dyDescent="0.4">
      <c r="B37" s="31">
        <v>10</v>
      </c>
      <c r="C37" s="35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60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7"/>
    </row>
    <row r="38" spans="2:33" ht="27.9" customHeight="1" x14ac:dyDescent="0.4">
      <c r="B38" s="37" t="s">
        <v>8</v>
      </c>
      <c r="C38" s="359"/>
      <c r="D38" s="2"/>
      <c r="E38" s="2"/>
      <c r="F38" s="2"/>
      <c r="G38" s="94"/>
      <c r="H38" s="94"/>
      <c r="I38" s="94"/>
      <c r="J38" s="2"/>
      <c r="K38" s="2"/>
      <c r="L38" s="2"/>
      <c r="M38" s="94"/>
      <c r="N38" s="94"/>
      <c r="O38" s="94"/>
      <c r="P38" s="2"/>
      <c r="Q38" s="2"/>
      <c r="R38" s="2"/>
      <c r="S38" s="2"/>
      <c r="T38" s="2"/>
      <c r="U38" s="2"/>
      <c r="V38" s="361"/>
      <c r="W38" s="89"/>
      <c r="X38" s="38"/>
      <c r="Y38" s="39"/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10</v>
      </c>
      <c r="C39" s="359"/>
      <c r="D39" s="2"/>
      <c r="E39" s="2"/>
      <c r="F39" s="2"/>
      <c r="G39" s="2"/>
      <c r="H39" s="45"/>
      <c r="I39" s="2"/>
      <c r="J39" s="2"/>
      <c r="K39" s="2"/>
      <c r="L39" s="2"/>
      <c r="M39" s="94"/>
      <c r="N39" s="94"/>
      <c r="O39" s="94"/>
      <c r="P39" s="2"/>
      <c r="Q39" s="2"/>
      <c r="R39" s="2"/>
      <c r="S39" s="2"/>
      <c r="T39" s="2"/>
      <c r="U39" s="2"/>
      <c r="V39" s="361"/>
      <c r="W39" s="40"/>
      <c r="X39" s="41"/>
      <c r="Y39" s="39"/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7"/>
    </row>
    <row r="40" spans="2:33" ht="27.9" customHeight="1" x14ac:dyDescent="0.4">
      <c r="B40" s="37" t="s">
        <v>10</v>
      </c>
      <c r="C40" s="359"/>
      <c r="D40" s="2"/>
      <c r="E40" s="2"/>
      <c r="F40" s="2"/>
      <c r="G40" s="2"/>
      <c r="H40" s="2"/>
      <c r="I40" s="2"/>
      <c r="J40" s="2"/>
      <c r="K40" s="85"/>
      <c r="L40" s="2"/>
      <c r="M40" s="94"/>
      <c r="N40" s="95"/>
      <c r="O40" s="94"/>
      <c r="P40" s="2"/>
      <c r="Q40" s="2"/>
      <c r="R40" s="2"/>
      <c r="S40" s="2"/>
      <c r="T40" s="45"/>
      <c r="U40" s="2"/>
      <c r="V40" s="361"/>
      <c r="W40" s="87"/>
      <c r="X40" s="41"/>
      <c r="Y40" s="39"/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355" t="s">
        <v>32</v>
      </c>
      <c r="C41" s="359"/>
      <c r="D41" s="2"/>
      <c r="E41" s="2"/>
      <c r="F41" s="2"/>
      <c r="G41" s="2"/>
      <c r="H41" s="2"/>
      <c r="I41" s="2"/>
      <c r="J41" s="2"/>
      <c r="K41" s="45"/>
      <c r="L41" s="2"/>
      <c r="M41" s="2"/>
      <c r="N41" s="45"/>
      <c r="O41" s="2"/>
      <c r="P41" s="2"/>
      <c r="Q41" s="2"/>
      <c r="R41" s="2"/>
      <c r="S41" s="2"/>
      <c r="T41" s="45"/>
      <c r="U41" s="2"/>
      <c r="V41" s="361"/>
      <c r="W41" s="40"/>
      <c r="X41" s="41"/>
      <c r="Y41" s="39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7"/>
    </row>
    <row r="42" spans="2:33" ht="27.9" customHeight="1" x14ac:dyDescent="0.4">
      <c r="B42" s="355"/>
      <c r="C42" s="359"/>
      <c r="D42" s="45"/>
      <c r="E42" s="45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61"/>
      <c r="W42" s="87"/>
      <c r="X42" s="81"/>
      <c r="Y42" s="46"/>
      <c r="Z42" s="15"/>
      <c r="AA42" s="16" t="s">
        <v>35</v>
      </c>
      <c r="AE42" s="16">
        <f>AB42*15</f>
        <v>0</v>
      </c>
      <c r="AG42" s="89"/>
    </row>
    <row r="43" spans="2:33" ht="27.9" customHeight="1" x14ac:dyDescent="0.3">
      <c r="B43" s="47" t="s">
        <v>36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61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7"/>
    </row>
    <row r="44" spans="2:33" ht="27.9" customHeight="1" thickBot="1" x14ac:dyDescent="0.45">
      <c r="B44" s="71"/>
      <c r="C44" s="51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362"/>
      <c r="W44" s="88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75"/>
      <c r="AB45" s="57"/>
    </row>
    <row r="46" spans="2:33" x14ac:dyDescent="0.3">
      <c r="B46" s="57"/>
      <c r="C46" s="62"/>
      <c r="D46" s="364"/>
      <c r="E46" s="364"/>
      <c r="F46" s="369"/>
      <c r="G46" s="369"/>
      <c r="H46" s="76"/>
      <c r="K46" s="76"/>
      <c r="N46" s="76"/>
      <c r="Q46" s="76"/>
      <c r="T46" s="76"/>
    </row>
  </sheetData>
  <mergeCells count="21">
    <mergeCell ref="B41:B42"/>
    <mergeCell ref="C13:C18"/>
    <mergeCell ref="V13:V20"/>
    <mergeCell ref="B17:B18"/>
    <mergeCell ref="B25:B26"/>
    <mergeCell ref="B33:B34"/>
    <mergeCell ref="M16:N16"/>
    <mergeCell ref="B1:Y1"/>
    <mergeCell ref="B2:G2"/>
    <mergeCell ref="C5:C10"/>
    <mergeCell ref="V5:V12"/>
    <mergeCell ref="B9:B10"/>
    <mergeCell ref="F3:K3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zoomScale="75" zoomScaleNormal="75" workbookViewId="0">
      <selection activeCell="G8" sqref="G8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56" t="s">
        <v>307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4"/>
      <c r="AB1" s="6"/>
    </row>
    <row r="2" spans="2:33" s="5" customFormat="1" ht="13.5" customHeight="1" x14ac:dyDescent="0.6">
      <c r="B2" s="357"/>
      <c r="C2" s="358"/>
      <c r="D2" s="358"/>
      <c r="E2" s="358"/>
      <c r="F2" s="358"/>
      <c r="G2" s="35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2" t="s">
        <v>43</v>
      </c>
      <c r="C3" s="10"/>
      <c r="D3" s="11"/>
      <c r="E3" s="11"/>
      <c r="F3" s="363" t="s">
        <v>105</v>
      </c>
      <c r="G3" s="363"/>
      <c r="H3" s="363"/>
      <c r="I3" s="363"/>
      <c r="J3" s="363"/>
      <c r="K3" s="363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10</v>
      </c>
      <c r="C5" s="359"/>
      <c r="D5" s="32" t="str">
        <f>'114.10月菜單'!B21</f>
        <v>香Q米飯</v>
      </c>
      <c r="E5" s="32" t="s">
        <v>64</v>
      </c>
      <c r="F5" s="1" t="s">
        <v>16</v>
      </c>
      <c r="G5" s="32" t="str">
        <f>'114.10月菜單'!B22</f>
        <v>剝皮辣椒雞</v>
      </c>
      <c r="H5" s="32" t="s">
        <v>17</v>
      </c>
      <c r="I5" s="1" t="s">
        <v>16</v>
      </c>
      <c r="J5" s="32" t="str">
        <f>'114.10月菜單'!B23</f>
        <v>椒鹽甜不辣片x1</v>
      </c>
      <c r="K5" s="32" t="s">
        <v>183</v>
      </c>
      <c r="L5" s="1" t="s">
        <v>16</v>
      </c>
      <c r="M5" s="32" t="str">
        <f>'114.10月菜單'!B24</f>
        <v>雙絲炒蛋</v>
      </c>
      <c r="N5" s="32" t="s">
        <v>48</v>
      </c>
      <c r="O5" s="1" t="s">
        <v>16</v>
      </c>
      <c r="P5" s="32" t="str">
        <f>'114.10月菜單'!B25</f>
        <v>季節蔬菜</v>
      </c>
      <c r="Q5" s="32" t="s">
        <v>49</v>
      </c>
      <c r="R5" s="1" t="s">
        <v>16</v>
      </c>
      <c r="S5" s="32" t="str">
        <f>'114.10月菜單'!B26</f>
        <v>蔬菜蛋花湯</v>
      </c>
      <c r="T5" s="32" t="s">
        <v>65</v>
      </c>
      <c r="U5" s="1" t="s">
        <v>16</v>
      </c>
      <c r="V5" s="360"/>
      <c r="W5" s="33" t="s">
        <v>44</v>
      </c>
      <c r="X5" s="34" t="s">
        <v>19</v>
      </c>
      <c r="Y5" s="35">
        <v>6.3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7"/>
    </row>
    <row r="6" spans="2:33" ht="27.9" customHeight="1" x14ac:dyDescent="0.4">
      <c r="B6" s="37" t="s">
        <v>8</v>
      </c>
      <c r="C6" s="359"/>
      <c r="D6" s="2" t="s">
        <v>63</v>
      </c>
      <c r="E6" s="2"/>
      <c r="F6" s="2">
        <v>120</v>
      </c>
      <c r="G6" s="2" t="s">
        <v>210</v>
      </c>
      <c r="H6" s="2"/>
      <c r="I6" s="2">
        <v>70</v>
      </c>
      <c r="J6" s="2" t="s">
        <v>288</v>
      </c>
      <c r="K6" s="2"/>
      <c r="L6" s="2" t="s">
        <v>289</v>
      </c>
      <c r="M6" s="2" t="s">
        <v>89</v>
      </c>
      <c r="N6" s="2"/>
      <c r="O6" s="2">
        <v>30</v>
      </c>
      <c r="P6" s="2" t="s">
        <v>66</v>
      </c>
      <c r="Q6" s="2"/>
      <c r="R6" s="2">
        <v>120</v>
      </c>
      <c r="S6" s="2" t="s">
        <v>159</v>
      </c>
      <c r="T6" s="2"/>
      <c r="U6" s="2">
        <v>30</v>
      </c>
      <c r="V6" s="361"/>
      <c r="W6" s="89">
        <f>Y5*15+Y6*0+Y7*5+Y8*0+Y9*15+Y10*12+15</f>
        <v>120.5</v>
      </c>
      <c r="X6" s="38" t="s">
        <v>25</v>
      </c>
      <c r="Y6" s="39">
        <v>2.7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37">
        <v>13</v>
      </c>
      <c r="C7" s="359"/>
      <c r="D7" s="2"/>
      <c r="E7" s="2"/>
      <c r="F7" s="2"/>
      <c r="G7" s="2" t="s">
        <v>100</v>
      </c>
      <c r="H7" s="2"/>
      <c r="I7" s="2">
        <v>30</v>
      </c>
      <c r="J7" s="94"/>
      <c r="K7" s="94"/>
      <c r="L7" s="94"/>
      <c r="M7" s="2" t="s">
        <v>90</v>
      </c>
      <c r="N7" s="2"/>
      <c r="O7" s="2">
        <v>30</v>
      </c>
      <c r="P7" s="2"/>
      <c r="Q7" s="2"/>
      <c r="R7" s="2"/>
      <c r="S7" s="2" t="s">
        <v>90</v>
      </c>
      <c r="T7" s="86"/>
      <c r="U7" s="2">
        <v>10</v>
      </c>
      <c r="V7" s="361"/>
      <c r="W7" s="40" t="s">
        <v>99</v>
      </c>
      <c r="X7" s="41" t="s">
        <v>27</v>
      </c>
      <c r="Y7" s="39">
        <v>2.2000000000000002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7"/>
    </row>
    <row r="8" spans="2:33" ht="27.9" customHeight="1" x14ac:dyDescent="0.4">
      <c r="B8" s="37" t="s">
        <v>10</v>
      </c>
      <c r="C8" s="359"/>
      <c r="D8" s="2"/>
      <c r="E8" s="2"/>
      <c r="F8" s="2"/>
      <c r="G8" s="2" t="s">
        <v>287</v>
      </c>
      <c r="H8" s="45"/>
      <c r="I8" s="2">
        <v>3</v>
      </c>
      <c r="J8" s="2"/>
      <c r="K8" s="85"/>
      <c r="L8" s="2"/>
      <c r="M8" s="2" t="s">
        <v>155</v>
      </c>
      <c r="N8" s="45"/>
      <c r="O8" s="2">
        <v>10</v>
      </c>
      <c r="P8" s="2"/>
      <c r="Q8" s="45"/>
      <c r="R8" s="2"/>
      <c r="S8" s="2" t="s">
        <v>155</v>
      </c>
      <c r="T8" s="45"/>
      <c r="U8" s="2">
        <v>1</v>
      </c>
      <c r="V8" s="361"/>
      <c r="W8" s="87">
        <f>Y5*0+Y6*5+Y7*0+Y8*5+Y9*0+Y10*4</f>
        <v>28.5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89"/>
    </row>
    <row r="9" spans="2:33" ht="27.9" customHeight="1" x14ac:dyDescent="0.3">
      <c r="B9" s="355" t="s">
        <v>37</v>
      </c>
      <c r="C9" s="359"/>
      <c r="D9" s="2"/>
      <c r="E9" s="2"/>
      <c r="F9" s="2"/>
      <c r="G9" s="2"/>
      <c r="H9" s="45"/>
      <c r="I9" s="2"/>
      <c r="J9" s="2"/>
      <c r="K9" s="85"/>
      <c r="L9" s="2"/>
      <c r="M9" s="94"/>
      <c r="N9" s="94"/>
      <c r="O9" s="94"/>
      <c r="P9" s="2"/>
      <c r="Q9" s="45"/>
      <c r="R9" s="2"/>
      <c r="S9" s="2" t="s">
        <v>75</v>
      </c>
      <c r="T9" s="45"/>
      <c r="U9" s="2">
        <v>1</v>
      </c>
      <c r="V9" s="361"/>
      <c r="W9" s="40" t="s">
        <v>103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7"/>
    </row>
    <row r="10" spans="2:33" ht="27.9" customHeight="1" x14ac:dyDescent="0.4">
      <c r="B10" s="355"/>
      <c r="C10" s="359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61"/>
      <c r="W10" s="87">
        <f>Y5*2+Y6*7+Y7*1+Y8*0+Y9*0+Y10*8</f>
        <v>33.700000000000003</v>
      </c>
      <c r="X10" s="81" t="s">
        <v>42</v>
      </c>
      <c r="Y10" s="46">
        <v>0</v>
      </c>
      <c r="Z10" s="15"/>
      <c r="AA10" s="16" t="s">
        <v>35</v>
      </c>
      <c r="AE10" s="16">
        <f>AB10*15</f>
        <v>0</v>
      </c>
      <c r="AG10" s="89"/>
    </row>
    <row r="11" spans="2:33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61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7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62"/>
      <c r="W12" s="88">
        <f>W6*4+W10*4+W8*9</f>
        <v>873.3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0"/>
    </row>
    <row r="13" spans="2:33" s="36" customFormat="1" ht="27.9" customHeight="1" x14ac:dyDescent="0.4">
      <c r="B13" s="31">
        <v>10</v>
      </c>
      <c r="C13" s="359"/>
      <c r="D13" s="32" t="str">
        <f>'114.10月菜單'!F21</f>
        <v>蛋炒飯</v>
      </c>
      <c r="E13" s="32" t="s">
        <v>167</v>
      </c>
      <c r="F13" s="32"/>
      <c r="G13" s="32" t="str">
        <f>'114.10月菜單'!F22</f>
        <v>烤新鮮雞排</v>
      </c>
      <c r="H13" s="32" t="s">
        <v>101</v>
      </c>
      <c r="I13" s="32"/>
      <c r="J13" s="32" t="str">
        <f>'114.10月菜單'!F23</f>
        <v>海帶滷豆干</v>
      </c>
      <c r="K13" s="32" t="s">
        <v>183</v>
      </c>
      <c r="L13" s="32"/>
      <c r="M13" s="32" t="str">
        <f>'114.10月菜單'!F24</f>
        <v>白菜滷</v>
      </c>
      <c r="N13" s="32" t="s">
        <v>17</v>
      </c>
      <c r="O13" s="32"/>
      <c r="P13" s="32" t="str">
        <f>'114.10月菜單'!F25</f>
        <v>季節蔬菜</v>
      </c>
      <c r="Q13" s="32" t="s">
        <v>18</v>
      </c>
      <c r="R13" s="32"/>
      <c r="S13" s="32" t="str">
        <f>'114.10月菜單'!F26</f>
        <v>冬瓜湯</v>
      </c>
      <c r="T13" s="32" t="s">
        <v>17</v>
      </c>
      <c r="U13" s="32"/>
      <c r="V13" s="360" t="s">
        <v>35</v>
      </c>
      <c r="W13" s="33" t="s">
        <v>44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3" ht="27.9" customHeight="1" x14ac:dyDescent="0.4">
      <c r="B14" s="37" t="s">
        <v>8</v>
      </c>
      <c r="C14" s="359"/>
      <c r="D14" s="2" t="s">
        <v>24</v>
      </c>
      <c r="E14" s="2"/>
      <c r="F14" s="2">
        <v>120</v>
      </c>
      <c r="G14" s="2" t="s">
        <v>290</v>
      </c>
      <c r="H14" s="2"/>
      <c r="I14" s="2">
        <v>70</v>
      </c>
      <c r="J14" s="2" t="s">
        <v>200</v>
      </c>
      <c r="K14" s="2"/>
      <c r="L14" s="2">
        <v>10</v>
      </c>
      <c r="M14" s="94" t="s">
        <v>202</v>
      </c>
      <c r="N14" s="94"/>
      <c r="O14" s="94">
        <v>50</v>
      </c>
      <c r="P14" s="2" t="s">
        <v>51</v>
      </c>
      <c r="Q14" s="2"/>
      <c r="R14" s="2">
        <v>120</v>
      </c>
      <c r="S14" s="2" t="s">
        <v>100</v>
      </c>
      <c r="T14" s="2"/>
      <c r="U14" s="2">
        <v>30</v>
      </c>
      <c r="V14" s="361"/>
      <c r="W14" s="89">
        <f>Y13*15+Y14*0+Y15*5+Y16*0+Y17*15+Y18*12+15</f>
        <v>117.5</v>
      </c>
      <c r="X14" s="38" t="s">
        <v>25</v>
      </c>
      <c r="Y14" s="39">
        <v>3.1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14</v>
      </c>
      <c r="C15" s="359"/>
      <c r="D15" s="2" t="s">
        <v>97</v>
      </c>
      <c r="E15" s="2"/>
      <c r="F15" s="2">
        <v>1</v>
      </c>
      <c r="G15" s="2"/>
      <c r="H15" s="2"/>
      <c r="I15" s="2"/>
      <c r="J15" s="2" t="s">
        <v>201</v>
      </c>
      <c r="K15" s="2"/>
      <c r="L15" s="2">
        <v>20</v>
      </c>
      <c r="M15" s="94" t="s">
        <v>280</v>
      </c>
      <c r="N15" s="94"/>
      <c r="O15" s="94">
        <v>10</v>
      </c>
      <c r="P15" s="2"/>
      <c r="Q15" s="2"/>
      <c r="R15" s="2"/>
      <c r="S15" s="2" t="s">
        <v>154</v>
      </c>
      <c r="T15" s="2"/>
      <c r="U15" s="2">
        <v>1</v>
      </c>
      <c r="V15" s="361"/>
      <c r="W15" s="40" t="s">
        <v>99</v>
      </c>
      <c r="X15" s="41" t="s">
        <v>27</v>
      </c>
      <c r="Y15" s="39">
        <v>2.5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7"/>
    </row>
    <row r="16" spans="2:33" ht="27.9" customHeight="1" x14ac:dyDescent="0.4">
      <c r="B16" s="37" t="s">
        <v>10</v>
      </c>
      <c r="C16" s="359"/>
      <c r="D16" s="86" t="s">
        <v>89</v>
      </c>
      <c r="E16" s="45"/>
      <c r="F16" s="2">
        <v>10</v>
      </c>
      <c r="G16" s="2"/>
      <c r="H16" s="45"/>
      <c r="I16" s="2"/>
      <c r="J16" s="2" t="s">
        <v>205</v>
      </c>
      <c r="K16" s="85"/>
      <c r="L16" s="2">
        <v>30</v>
      </c>
      <c r="M16" s="2" t="s">
        <v>293</v>
      </c>
      <c r="N16" s="2"/>
      <c r="O16" s="2">
        <v>3</v>
      </c>
      <c r="P16" s="2"/>
      <c r="Q16" s="45"/>
      <c r="R16" s="2"/>
      <c r="S16" s="2"/>
      <c r="T16" s="2"/>
      <c r="U16" s="2"/>
      <c r="V16" s="361"/>
      <c r="W16" s="87">
        <f>Y13*0+Y14*5+Y15*0+Y16*5+Y17*0+Y18*4</f>
        <v>30.5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355" t="s">
        <v>38</v>
      </c>
      <c r="C17" s="359"/>
      <c r="D17" s="86" t="s">
        <v>160</v>
      </c>
      <c r="E17" s="45"/>
      <c r="F17" s="2">
        <v>10</v>
      </c>
      <c r="G17" s="63"/>
      <c r="H17" s="45"/>
      <c r="I17" s="2"/>
      <c r="J17" s="2"/>
      <c r="K17" s="45"/>
      <c r="L17" s="2"/>
      <c r="M17" s="2" t="s">
        <v>155</v>
      </c>
      <c r="N17" s="85"/>
      <c r="O17" s="2">
        <v>1</v>
      </c>
      <c r="P17" s="2"/>
      <c r="Q17" s="45"/>
      <c r="R17" s="2"/>
      <c r="S17" s="2"/>
      <c r="T17" s="2"/>
      <c r="U17" s="2"/>
      <c r="V17" s="361"/>
      <c r="W17" s="40" t="s">
        <v>46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7"/>
    </row>
    <row r="18" spans="2:33" ht="27.9" customHeight="1" x14ac:dyDescent="0.4">
      <c r="B18" s="355"/>
      <c r="C18" s="359"/>
      <c r="D18" s="86" t="s">
        <v>90</v>
      </c>
      <c r="E18" s="45"/>
      <c r="F18" s="2">
        <v>10</v>
      </c>
      <c r="G18" s="2"/>
      <c r="H18" s="45"/>
      <c r="I18" s="2"/>
      <c r="J18" s="2"/>
      <c r="K18" s="45"/>
      <c r="L18" s="2"/>
      <c r="M18" s="2" t="s">
        <v>75</v>
      </c>
      <c r="N18" s="2"/>
      <c r="O18" s="2">
        <v>1</v>
      </c>
      <c r="P18" s="2"/>
      <c r="Q18" s="45"/>
      <c r="R18" s="2"/>
      <c r="S18" s="103"/>
      <c r="T18" s="103"/>
      <c r="U18" s="103"/>
      <c r="V18" s="361"/>
      <c r="W18" s="87">
        <f>Y13*2+Y14*7+Y15*1+Y16*0+Y17*0+Y18*8</f>
        <v>36.200000000000003</v>
      </c>
      <c r="X18" s="81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36</v>
      </c>
      <c r="C19" s="48"/>
      <c r="D19" s="86" t="s">
        <v>203</v>
      </c>
      <c r="E19" s="45"/>
      <c r="F19" s="2">
        <v>1</v>
      </c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80"/>
      <c r="U19" s="80"/>
      <c r="V19" s="361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7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62"/>
      <c r="W20" s="88">
        <f>W14*4+W18*4+W16*9</f>
        <v>889.3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0"/>
    </row>
    <row r="21" spans="2:33" s="36" customFormat="1" ht="27.9" customHeight="1" x14ac:dyDescent="0.4">
      <c r="B21" s="31">
        <v>10</v>
      </c>
      <c r="C21" s="359"/>
      <c r="D21" s="32" t="str">
        <f>'114.10月菜單'!J21</f>
        <v>香Q米飯</v>
      </c>
      <c r="E21" s="32" t="s">
        <v>15</v>
      </c>
      <c r="F21" s="32"/>
      <c r="G21" s="32" t="str">
        <f>'114.10月菜單'!J22</f>
        <v>紅燒排骨</v>
      </c>
      <c r="H21" s="32" t="s">
        <v>17</v>
      </c>
      <c r="I21" s="32"/>
      <c r="J21" s="32" t="str">
        <f>'114.10月菜單'!J23</f>
        <v>蒸蛋</v>
      </c>
      <c r="K21" s="32" t="s">
        <v>15</v>
      </c>
      <c r="L21" s="32"/>
      <c r="M21" s="32" t="str">
        <f>'114.10月菜單'!J24</f>
        <v>竹筍肉羹</v>
      </c>
      <c r="N21" s="32" t="s">
        <v>62</v>
      </c>
      <c r="O21" s="32"/>
      <c r="P21" s="32" t="str">
        <f>'114.10月菜單'!J25</f>
        <v>季節蔬菜</v>
      </c>
      <c r="Q21" s="32" t="s">
        <v>18</v>
      </c>
      <c r="R21" s="32"/>
      <c r="S21" s="32" t="str">
        <f>'114.10月菜單'!J26</f>
        <v>味噌海芽湯</v>
      </c>
      <c r="T21" s="32" t="s">
        <v>17</v>
      </c>
      <c r="U21" s="32"/>
      <c r="V21" s="360"/>
      <c r="W21" s="33" t="s">
        <v>44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359"/>
      <c r="D22" s="2" t="s">
        <v>24</v>
      </c>
      <c r="E22" s="2"/>
      <c r="F22" s="2">
        <v>120</v>
      </c>
      <c r="G22" s="2" t="s">
        <v>213</v>
      </c>
      <c r="H22" s="2"/>
      <c r="I22" s="2">
        <v>20</v>
      </c>
      <c r="J22" s="2" t="s">
        <v>90</v>
      </c>
      <c r="K22" s="2"/>
      <c r="L22" s="2">
        <v>55</v>
      </c>
      <c r="M22" s="94" t="s">
        <v>171</v>
      </c>
      <c r="N22" s="94"/>
      <c r="O22" s="94">
        <v>60</v>
      </c>
      <c r="P22" s="2" t="s">
        <v>51</v>
      </c>
      <c r="Q22" s="2"/>
      <c r="R22" s="2">
        <v>120</v>
      </c>
      <c r="S22" s="2" t="s">
        <v>73</v>
      </c>
      <c r="T22" s="2"/>
      <c r="U22" s="2">
        <v>1</v>
      </c>
      <c r="V22" s="361"/>
      <c r="W22" s="89">
        <f>Y21*15+Y22*0+Y23*5+Y24*0+Y25*15+Y26*12+15</f>
        <v>115</v>
      </c>
      <c r="X22" s="38" t="s">
        <v>25</v>
      </c>
      <c r="Y22" s="39">
        <v>2.9</v>
      </c>
      <c r="Z22" s="56"/>
      <c r="AA22" s="57" t="s">
        <v>26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15</v>
      </c>
      <c r="C23" s="359"/>
      <c r="D23" s="2"/>
      <c r="E23" s="2"/>
      <c r="F23" s="2"/>
      <c r="G23" s="2" t="s">
        <v>214</v>
      </c>
      <c r="H23" s="2"/>
      <c r="I23" s="2">
        <v>50</v>
      </c>
      <c r="J23" s="2" t="s">
        <v>172</v>
      </c>
      <c r="K23" s="2"/>
      <c r="L23" s="2">
        <v>1</v>
      </c>
      <c r="M23" s="94" t="s">
        <v>294</v>
      </c>
      <c r="N23" s="94"/>
      <c r="O23" s="94">
        <v>10</v>
      </c>
      <c r="P23" s="2"/>
      <c r="Q23" s="2"/>
      <c r="R23" s="2"/>
      <c r="S23" s="2" t="s">
        <v>177</v>
      </c>
      <c r="T23" s="2"/>
      <c r="U23" s="2">
        <v>5</v>
      </c>
      <c r="V23" s="361"/>
      <c r="W23" s="40" t="s">
        <v>99</v>
      </c>
      <c r="X23" s="41" t="s">
        <v>27</v>
      </c>
      <c r="Y23" s="39">
        <v>2</v>
      </c>
      <c r="AA23" s="59" t="s">
        <v>28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29</v>
      </c>
      <c r="AF23" s="61">
        <f>AC23*4+AD23*9</f>
        <v>153.30000000000001</v>
      </c>
      <c r="AG23" s="77"/>
    </row>
    <row r="24" spans="2:33" s="58" customFormat="1" ht="27.9" customHeight="1" x14ac:dyDescent="0.55000000000000004">
      <c r="B24" s="37" t="s">
        <v>10</v>
      </c>
      <c r="C24" s="359"/>
      <c r="D24" s="2"/>
      <c r="E24" s="2"/>
      <c r="F24" s="2"/>
      <c r="G24" s="2"/>
      <c r="H24" s="45"/>
      <c r="I24" s="2"/>
      <c r="J24" s="2"/>
      <c r="K24" s="2"/>
      <c r="L24" s="2"/>
      <c r="M24" s="2" t="s">
        <v>155</v>
      </c>
      <c r="N24" s="104"/>
      <c r="O24" s="94">
        <v>1</v>
      </c>
      <c r="P24" s="2"/>
      <c r="Q24" s="45"/>
      <c r="R24" s="2"/>
      <c r="S24" s="2" t="s">
        <v>154</v>
      </c>
      <c r="T24" s="2"/>
      <c r="U24" s="2">
        <v>1</v>
      </c>
      <c r="V24" s="361"/>
      <c r="W24" s="87">
        <f>Y21*0+Y22*5+Y23*0+Y24*5+Y25*0+Y26*4</f>
        <v>29.5</v>
      </c>
      <c r="X24" s="41" t="s">
        <v>30</v>
      </c>
      <c r="Y24" s="39">
        <v>3</v>
      </c>
      <c r="Z24" s="56"/>
      <c r="AA24" s="62" t="s">
        <v>31</v>
      </c>
      <c r="AB24" s="57">
        <v>1.6</v>
      </c>
      <c r="AC24" s="57">
        <f>AB24*1</f>
        <v>1.6</v>
      </c>
      <c r="AD24" s="57" t="s">
        <v>29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355" t="s">
        <v>39</v>
      </c>
      <c r="C25" s="359"/>
      <c r="D25" s="2"/>
      <c r="E25" s="2"/>
      <c r="F25" s="2"/>
      <c r="G25" s="2"/>
      <c r="H25" s="45"/>
      <c r="I25" s="2"/>
      <c r="J25" s="2"/>
      <c r="K25" s="2"/>
      <c r="L25" s="2"/>
      <c r="M25" s="2" t="s">
        <v>75</v>
      </c>
      <c r="N25" s="45"/>
      <c r="O25" s="2">
        <v>1</v>
      </c>
      <c r="P25" s="2"/>
      <c r="Q25" s="45"/>
      <c r="R25" s="2"/>
      <c r="S25" s="2"/>
      <c r="T25" s="2"/>
      <c r="U25" s="2"/>
      <c r="V25" s="361"/>
      <c r="W25" s="40" t="s">
        <v>103</v>
      </c>
      <c r="X25" s="41" t="s">
        <v>33</v>
      </c>
      <c r="Y25" s="39">
        <v>0</v>
      </c>
      <c r="AA25" s="62" t="s">
        <v>34</v>
      </c>
      <c r="AB25" s="57">
        <v>2.5</v>
      </c>
      <c r="AC25" s="57"/>
      <c r="AD25" s="57">
        <f>AB25*5</f>
        <v>12.5</v>
      </c>
      <c r="AE25" s="57" t="s">
        <v>29</v>
      </c>
      <c r="AF25" s="57">
        <f>AD25*9</f>
        <v>112.5</v>
      </c>
      <c r="AG25" s="77"/>
    </row>
    <row r="26" spans="2:33" s="58" customFormat="1" ht="27.9" customHeight="1" x14ac:dyDescent="0.55000000000000004">
      <c r="B26" s="355"/>
      <c r="C26" s="359"/>
      <c r="D26" s="2"/>
      <c r="E26" s="2"/>
      <c r="F26" s="2"/>
      <c r="G26" s="63"/>
      <c r="H26" s="45"/>
      <c r="I26" s="2"/>
      <c r="J26" s="2"/>
      <c r="K26" s="45"/>
      <c r="L26" s="2"/>
      <c r="M26" s="2" t="s">
        <v>104</v>
      </c>
      <c r="N26" s="45"/>
      <c r="O26" s="2">
        <v>10</v>
      </c>
      <c r="P26" s="2"/>
      <c r="Q26" s="45"/>
      <c r="R26" s="2"/>
      <c r="S26" s="2"/>
      <c r="T26" s="86"/>
      <c r="U26" s="2"/>
      <c r="V26" s="361"/>
      <c r="W26" s="87">
        <f>Y21*2+Y22*7+Y23*1+Y24*0+Y25*0+Y26*8</f>
        <v>34.299999999999997</v>
      </c>
      <c r="X26" s="81" t="s">
        <v>42</v>
      </c>
      <c r="Y26" s="46">
        <v>0</v>
      </c>
      <c r="Z26" s="56"/>
      <c r="AA26" s="62" t="s">
        <v>35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64" t="s">
        <v>36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61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7"/>
    </row>
    <row r="28" spans="2:33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62"/>
      <c r="W28" s="88">
        <f>W22*4+W26*4+W24*9</f>
        <v>862.7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0"/>
    </row>
    <row r="29" spans="2:33" s="36" customFormat="1" ht="27.9" customHeight="1" x14ac:dyDescent="0.4">
      <c r="B29" s="31">
        <v>10</v>
      </c>
      <c r="C29" s="359"/>
      <c r="D29" s="32" t="str">
        <f>'114.10月菜單'!N21</f>
        <v>香Q米飯</v>
      </c>
      <c r="E29" s="32" t="s">
        <v>15</v>
      </c>
      <c r="F29" s="32"/>
      <c r="G29" s="32" t="str">
        <f>'114.10月菜單'!N22</f>
        <v>香酥雞翅(炸)</v>
      </c>
      <c r="H29" s="32" t="s">
        <v>59</v>
      </c>
      <c r="I29" s="32"/>
      <c r="J29" s="32" t="str">
        <f>'114.10月菜單'!N23</f>
        <v>麻婆豆腐</v>
      </c>
      <c r="K29" s="32" t="s">
        <v>17</v>
      </c>
      <c r="L29" s="32"/>
      <c r="M29" s="32" t="str">
        <f>'114.10月菜單'!N24</f>
        <v>芽菜拌肉絲</v>
      </c>
      <c r="N29" s="32" t="s">
        <v>17</v>
      </c>
      <c r="O29" s="32"/>
      <c r="P29" s="32" t="str">
        <f>'114.10月菜單'!N25</f>
        <v>季節蔬菜</v>
      </c>
      <c r="Q29" s="32" t="s">
        <v>18</v>
      </c>
      <c r="R29" s="32"/>
      <c r="S29" s="32" t="str">
        <f>'114.10月菜單'!N26</f>
        <v>玉米濃湯</v>
      </c>
      <c r="T29" s="32" t="s">
        <v>157</v>
      </c>
      <c r="U29" s="32"/>
      <c r="V29" s="360"/>
      <c r="W29" s="33" t="s">
        <v>44</v>
      </c>
      <c r="X29" s="34" t="s">
        <v>19</v>
      </c>
      <c r="Y29" s="35">
        <v>6.2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 x14ac:dyDescent="0.4">
      <c r="B30" s="37" t="s">
        <v>8</v>
      </c>
      <c r="C30" s="359"/>
      <c r="D30" s="2" t="s">
        <v>24</v>
      </c>
      <c r="E30" s="2"/>
      <c r="F30" s="2">
        <v>120</v>
      </c>
      <c r="G30" s="2" t="s">
        <v>102</v>
      </c>
      <c r="H30" s="2"/>
      <c r="I30" s="2">
        <v>70</v>
      </c>
      <c r="J30" s="2" t="s">
        <v>173</v>
      </c>
      <c r="K30" s="2"/>
      <c r="L30" s="2">
        <v>65</v>
      </c>
      <c r="M30" s="94" t="s">
        <v>168</v>
      </c>
      <c r="N30" s="94"/>
      <c r="O30" s="94">
        <v>60</v>
      </c>
      <c r="P30" s="2" t="s">
        <v>51</v>
      </c>
      <c r="Q30" s="2"/>
      <c r="R30" s="2">
        <v>120</v>
      </c>
      <c r="S30" s="2" t="s">
        <v>174</v>
      </c>
      <c r="T30" s="2"/>
      <c r="U30" s="2">
        <v>20</v>
      </c>
      <c r="V30" s="361"/>
      <c r="W30" s="89">
        <f>Y29*15+Y30*0+Y31*5+Y32*0+Y33*15+Y34*12+15</f>
        <v>117</v>
      </c>
      <c r="X30" s="38" t="s">
        <v>25</v>
      </c>
      <c r="Y30" s="39">
        <v>2.9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16</v>
      </c>
      <c r="C31" s="359"/>
      <c r="D31" s="2"/>
      <c r="E31" s="2"/>
      <c r="F31" s="2"/>
      <c r="G31" s="2"/>
      <c r="H31" s="2"/>
      <c r="I31" s="2"/>
      <c r="J31" s="2" t="s">
        <v>160</v>
      </c>
      <c r="K31" s="2"/>
      <c r="L31" s="2">
        <v>5</v>
      </c>
      <c r="M31" s="94" t="s">
        <v>158</v>
      </c>
      <c r="N31" s="94"/>
      <c r="O31" s="94">
        <v>10</v>
      </c>
      <c r="P31" s="2"/>
      <c r="Q31" s="2"/>
      <c r="R31" s="2"/>
      <c r="S31" s="2" t="s">
        <v>97</v>
      </c>
      <c r="T31" s="86"/>
      <c r="U31" s="2">
        <v>1</v>
      </c>
      <c r="V31" s="361"/>
      <c r="W31" s="40" t="s">
        <v>99</v>
      </c>
      <c r="X31" s="41" t="s">
        <v>27</v>
      </c>
      <c r="Y31" s="39">
        <v>1.8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</row>
    <row r="32" spans="2:33" ht="27.9" customHeight="1" x14ac:dyDescent="0.4">
      <c r="B32" s="37" t="s">
        <v>10</v>
      </c>
      <c r="C32" s="359"/>
      <c r="D32" s="86"/>
      <c r="E32" s="45"/>
      <c r="F32" s="2"/>
      <c r="G32" s="2"/>
      <c r="H32" s="45"/>
      <c r="I32" s="2"/>
      <c r="J32" s="2"/>
      <c r="K32" s="85"/>
      <c r="L32" s="2"/>
      <c r="M32" s="94" t="s">
        <v>155</v>
      </c>
      <c r="N32" s="94"/>
      <c r="O32" s="94">
        <v>1</v>
      </c>
      <c r="P32" s="2"/>
      <c r="Q32" s="45"/>
      <c r="R32" s="2"/>
      <c r="S32" s="2"/>
      <c r="T32" s="45"/>
      <c r="U32" s="2"/>
      <c r="V32" s="361"/>
      <c r="W32" s="87">
        <f>Y29*0+Y30*5+Y31*0+Y32*5+Y33*0+Y34*4</f>
        <v>29.5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</row>
    <row r="33" spans="2:33" ht="27.9" customHeight="1" x14ac:dyDescent="0.3">
      <c r="B33" s="355" t="s">
        <v>40</v>
      </c>
      <c r="C33" s="359"/>
      <c r="D33" s="86"/>
      <c r="E33" s="45"/>
      <c r="F33" s="2"/>
      <c r="G33" s="2"/>
      <c r="H33" s="45"/>
      <c r="I33" s="2"/>
      <c r="J33" s="2"/>
      <c r="K33" s="45"/>
      <c r="L33" s="2"/>
      <c r="M33" s="94"/>
      <c r="N33" s="94"/>
      <c r="O33" s="94"/>
      <c r="P33" s="2"/>
      <c r="Q33" s="45"/>
      <c r="R33" s="2"/>
      <c r="S33" s="2"/>
      <c r="T33" s="45"/>
      <c r="U33" s="2"/>
      <c r="V33" s="361"/>
      <c r="W33" s="40" t="s">
        <v>46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</row>
    <row r="34" spans="2:33" ht="27.9" customHeight="1" x14ac:dyDescent="0.4">
      <c r="B34" s="355"/>
      <c r="C34" s="359"/>
      <c r="D34" s="45"/>
      <c r="E34" s="45"/>
      <c r="F34" s="2"/>
      <c r="G34" s="63"/>
      <c r="H34" s="45"/>
      <c r="I34" s="2"/>
      <c r="J34" s="2"/>
      <c r="K34" s="45"/>
      <c r="L34" s="2"/>
      <c r="M34" s="94"/>
      <c r="N34" s="94"/>
      <c r="O34" s="94"/>
      <c r="P34" s="2"/>
      <c r="Q34" s="45"/>
      <c r="R34" s="2"/>
      <c r="S34" s="2"/>
      <c r="T34" s="45"/>
      <c r="U34" s="2"/>
      <c r="V34" s="361"/>
      <c r="W34" s="87">
        <f>Y29*2+Y30*7+Y31*1+Y32*0+Y33*0+Y34*8</f>
        <v>34.5</v>
      </c>
      <c r="X34" s="81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</row>
    <row r="35" spans="2:33" ht="27.9" customHeight="1" x14ac:dyDescent="0.3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61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7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62"/>
      <c r="W36" s="88">
        <f>W30*4+W34*4+W32*9</f>
        <v>871.5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0"/>
    </row>
    <row r="37" spans="2:33" s="36" customFormat="1" ht="27.9" customHeight="1" x14ac:dyDescent="0.4">
      <c r="B37" s="31">
        <v>10</v>
      </c>
      <c r="C37" s="35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60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7"/>
    </row>
    <row r="38" spans="2:33" ht="27.9" customHeight="1" x14ac:dyDescent="0.4">
      <c r="B38" s="37" t="s">
        <v>76</v>
      </c>
      <c r="C38" s="359"/>
      <c r="D38" s="2"/>
      <c r="E38" s="2"/>
      <c r="F38" s="2"/>
      <c r="G38" s="99"/>
      <c r="H38" s="109"/>
      <c r="I38" s="100"/>
      <c r="J38" s="94"/>
      <c r="K38" s="94"/>
      <c r="L38" s="94"/>
      <c r="M38" s="94"/>
      <c r="N38" s="94"/>
      <c r="O38" s="94"/>
      <c r="P38" s="2"/>
      <c r="Q38" s="2"/>
      <c r="R38" s="2"/>
      <c r="S38" s="2"/>
      <c r="T38" s="2"/>
      <c r="U38" s="2"/>
      <c r="V38" s="361"/>
      <c r="W38" s="89"/>
      <c r="X38" s="38"/>
      <c r="Y38" s="39"/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17</v>
      </c>
      <c r="C39" s="359"/>
      <c r="D39" s="2"/>
      <c r="E39" s="2"/>
      <c r="F39" s="2"/>
      <c r="H39" s="180"/>
      <c r="J39" s="94"/>
      <c r="K39" s="94"/>
      <c r="L39" s="94"/>
      <c r="M39" s="94"/>
      <c r="N39" s="94"/>
      <c r="O39" s="94"/>
      <c r="P39" s="2"/>
      <c r="Q39" s="2"/>
      <c r="R39" s="2"/>
      <c r="S39" s="2"/>
      <c r="T39" s="2"/>
      <c r="U39" s="2"/>
      <c r="V39" s="361"/>
      <c r="W39" s="40"/>
      <c r="X39" s="41"/>
      <c r="Y39" s="39"/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7"/>
    </row>
    <row r="40" spans="2:33" ht="27.9" customHeight="1" x14ac:dyDescent="0.4">
      <c r="B40" s="37" t="s">
        <v>10</v>
      </c>
      <c r="C40" s="359"/>
      <c r="D40" s="2"/>
      <c r="E40" s="2"/>
      <c r="F40" s="2"/>
      <c r="H40" s="180"/>
      <c r="J40" s="2"/>
      <c r="K40" s="104"/>
      <c r="L40" s="94"/>
      <c r="M40" s="94"/>
      <c r="N40" s="94"/>
      <c r="O40" s="94"/>
      <c r="P40" s="2"/>
      <c r="Q40" s="2"/>
      <c r="R40" s="2"/>
      <c r="S40" s="2"/>
      <c r="T40" s="2"/>
      <c r="U40" s="2"/>
      <c r="V40" s="361"/>
      <c r="W40" s="87"/>
      <c r="X40" s="41"/>
      <c r="Y40" s="39"/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355" t="s">
        <v>32</v>
      </c>
      <c r="C41" s="359"/>
      <c r="D41" s="2"/>
      <c r="E41" s="2"/>
      <c r="F41" s="2"/>
      <c r="H41" s="180"/>
      <c r="J41" s="2"/>
      <c r="K41" s="2"/>
      <c r="L41" s="2"/>
      <c r="M41" s="2"/>
      <c r="N41" s="86"/>
      <c r="O41" s="2"/>
      <c r="P41" s="2"/>
      <c r="Q41" s="2"/>
      <c r="R41" s="2"/>
      <c r="S41" s="2"/>
      <c r="T41" s="2"/>
      <c r="U41" s="2"/>
      <c r="V41" s="361"/>
      <c r="W41" s="40"/>
      <c r="X41" s="41"/>
      <c r="Y41" s="39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7"/>
    </row>
    <row r="42" spans="2:33" ht="27.9" customHeight="1" x14ac:dyDescent="0.4">
      <c r="B42" s="355"/>
      <c r="C42" s="359"/>
      <c r="D42" s="45"/>
      <c r="E42" s="45"/>
      <c r="F42" s="2"/>
      <c r="H42" s="180"/>
      <c r="J42" s="2"/>
      <c r="K42" s="45"/>
      <c r="L42" s="2"/>
      <c r="M42" s="94"/>
      <c r="N42" s="94"/>
      <c r="O42" s="94"/>
      <c r="P42" s="2"/>
      <c r="Q42" s="45"/>
      <c r="R42" s="2"/>
      <c r="S42" s="2"/>
      <c r="T42" s="45"/>
      <c r="U42" s="2"/>
      <c r="V42" s="361"/>
      <c r="W42" s="87"/>
      <c r="X42" s="81"/>
      <c r="Y42" s="46"/>
      <c r="Z42" s="15"/>
      <c r="AA42" s="16" t="s">
        <v>35</v>
      </c>
      <c r="AE42" s="16">
        <f>AB42*15</f>
        <v>0</v>
      </c>
      <c r="AG42" s="89"/>
    </row>
    <row r="43" spans="2:33" ht="27.9" customHeight="1" x14ac:dyDescent="0.3">
      <c r="B43" s="47" t="s">
        <v>36</v>
      </c>
      <c r="C43" s="48"/>
      <c r="D43" s="45"/>
      <c r="E43" s="45"/>
      <c r="F43" s="2"/>
      <c r="G43" s="99"/>
      <c r="H43" s="181"/>
      <c r="I43" s="100"/>
      <c r="J43" s="2"/>
      <c r="K43" s="45"/>
      <c r="L43" s="2"/>
      <c r="M43" s="94"/>
      <c r="N43" s="94"/>
      <c r="O43" s="94"/>
      <c r="P43" s="2"/>
      <c r="Q43" s="45"/>
      <c r="R43" s="2"/>
      <c r="S43" s="2"/>
      <c r="T43" s="45"/>
      <c r="U43" s="2"/>
      <c r="V43" s="361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7"/>
    </row>
    <row r="44" spans="2:33" ht="27.9" customHeight="1" thickBot="1" x14ac:dyDescent="0.45">
      <c r="B44" s="71"/>
      <c r="C44" s="51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362"/>
      <c r="W44" s="88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75"/>
      <c r="AB45" s="57"/>
    </row>
    <row r="46" spans="2:33" ht="28.2" x14ac:dyDescent="0.3">
      <c r="B46" s="57"/>
      <c r="C46" s="62"/>
      <c r="D46" s="364"/>
      <c r="E46" s="364"/>
      <c r="F46" s="369"/>
      <c r="G46" s="369"/>
      <c r="H46" s="76"/>
      <c r="K46" s="76"/>
      <c r="M46" s="105"/>
      <c r="N46" s="105"/>
      <c r="O46" s="105"/>
      <c r="Q46" s="76"/>
      <c r="T46" s="76"/>
    </row>
    <row r="47" spans="2:33" ht="28.2" x14ac:dyDescent="0.3">
      <c r="M47" s="105"/>
      <c r="N47" s="105"/>
      <c r="O47" s="105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K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4" zoomScale="75" zoomScaleNormal="75" workbookViewId="0">
      <selection activeCell="L15" sqref="J15:L1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56" t="s">
        <v>308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4"/>
      <c r="AB1" s="6"/>
    </row>
    <row r="2" spans="2:33" s="5" customFormat="1" ht="13.5" customHeight="1" x14ac:dyDescent="0.6">
      <c r="B2" s="357"/>
      <c r="C2" s="358"/>
      <c r="D2" s="358"/>
      <c r="E2" s="358"/>
      <c r="F2" s="358"/>
      <c r="G2" s="35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2" t="s">
        <v>43</v>
      </c>
      <c r="C3" s="10"/>
      <c r="D3" s="11"/>
      <c r="E3" s="11"/>
      <c r="F3" s="363" t="s">
        <v>105</v>
      </c>
      <c r="G3" s="363"/>
      <c r="H3" s="363"/>
      <c r="I3" s="363"/>
      <c r="J3" s="363"/>
      <c r="K3" s="363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10</v>
      </c>
      <c r="C5" s="359"/>
      <c r="D5" s="32" t="str">
        <f>'114.10月菜單'!B30</f>
        <v>香Q米飯</v>
      </c>
      <c r="E5" s="32" t="s">
        <v>77</v>
      </c>
      <c r="F5" s="1" t="s">
        <v>16</v>
      </c>
      <c r="G5" s="32" t="str">
        <f>'114.10月菜單'!B31</f>
        <v>三杯雞</v>
      </c>
      <c r="H5" s="32" t="s">
        <v>17</v>
      </c>
      <c r="I5" s="1" t="s">
        <v>16</v>
      </c>
      <c r="J5" s="32" t="str">
        <f>'114.10月菜單'!B32</f>
        <v>酢醬高麗菜</v>
      </c>
      <c r="K5" s="32" t="s">
        <v>17</v>
      </c>
      <c r="L5" s="1" t="s">
        <v>16</v>
      </c>
      <c r="M5" s="32" t="str">
        <f>'114.10月菜單'!B33</f>
        <v>蒸蛋</v>
      </c>
      <c r="N5" s="32" t="s">
        <v>15</v>
      </c>
      <c r="O5" s="1" t="s">
        <v>16</v>
      </c>
      <c r="P5" s="32" t="str">
        <f>'114.10月菜單'!B34</f>
        <v>季節蔬菜</v>
      </c>
      <c r="Q5" s="32" t="s">
        <v>79</v>
      </c>
      <c r="R5" s="1" t="s">
        <v>16</v>
      </c>
      <c r="S5" s="32" t="str">
        <f>'114.10月菜單'!B35</f>
        <v>洋芋濃湯</v>
      </c>
      <c r="T5" s="32" t="s">
        <v>157</v>
      </c>
      <c r="U5" s="1" t="s">
        <v>16</v>
      </c>
      <c r="V5" s="360"/>
      <c r="W5" s="33" t="s">
        <v>44</v>
      </c>
      <c r="X5" s="34" t="s">
        <v>19</v>
      </c>
      <c r="Y5" s="35">
        <v>6.2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7"/>
    </row>
    <row r="6" spans="2:33" ht="27.9" customHeight="1" x14ac:dyDescent="0.4">
      <c r="B6" s="37" t="s">
        <v>8</v>
      </c>
      <c r="C6" s="359"/>
      <c r="D6" s="2" t="s">
        <v>74</v>
      </c>
      <c r="E6" s="2"/>
      <c r="F6" s="2">
        <v>120</v>
      </c>
      <c r="G6" s="2" t="s">
        <v>189</v>
      </c>
      <c r="H6" s="2"/>
      <c r="I6" s="2">
        <v>100</v>
      </c>
      <c r="J6" s="2" t="s">
        <v>96</v>
      </c>
      <c r="K6" s="2"/>
      <c r="L6" s="2">
        <v>5</v>
      </c>
      <c r="M6" s="2" t="s">
        <v>90</v>
      </c>
      <c r="N6" s="2"/>
      <c r="O6" s="2">
        <v>55</v>
      </c>
      <c r="P6" s="2" t="s">
        <v>78</v>
      </c>
      <c r="Q6" s="2"/>
      <c r="R6" s="2">
        <v>120</v>
      </c>
      <c r="S6" s="2" t="s">
        <v>184</v>
      </c>
      <c r="T6" s="2"/>
      <c r="U6" s="2">
        <v>20</v>
      </c>
      <c r="V6" s="361"/>
      <c r="W6" s="89">
        <f>Y5*15+Y6*0+Y7*5+Y8*0+Y9*15+Y10*12+15</f>
        <v>117.5</v>
      </c>
      <c r="X6" s="38" t="s">
        <v>25</v>
      </c>
      <c r="Y6" s="39">
        <v>3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37">
        <v>20</v>
      </c>
      <c r="C7" s="359"/>
      <c r="D7" s="2"/>
      <c r="E7" s="2"/>
      <c r="F7" s="2"/>
      <c r="G7" s="2"/>
      <c r="H7" s="2"/>
      <c r="I7" s="2"/>
      <c r="J7" s="2" t="s">
        <v>172</v>
      </c>
      <c r="K7" s="2"/>
      <c r="L7" s="2">
        <v>1</v>
      </c>
      <c r="M7" s="2" t="s">
        <v>172</v>
      </c>
      <c r="N7" s="85"/>
      <c r="O7" s="2">
        <v>1</v>
      </c>
      <c r="P7" s="2"/>
      <c r="Q7" s="2"/>
      <c r="R7" s="2"/>
      <c r="S7" s="2" t="s">
        <v>174</v>
      </c>
      <c r="T7" s="2"/>
      <c r="U7" s="2">
        <v>5</v>
      </c>
      <c r="V7" s="361"/>
      <c r="W7" s="40" t="s">
        <v>99</v>
      </c>
      <c r="X7" s="41" t="s">
        <v>27</v>
      </c>
      <c r="Y7" s="39">
        <v>1.9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7"/>
    </row>
    <row r="8" spans="2:33" ht="27.9" customHeight="1" x14ac:dyDescent="0.4">
      <c r="B8" s="37" t="s">
        <v>10</v>
      </c>
      <c r="C8" s="359"/>
      <c r="D8" s="2"/>
      <c r="E8" s="2"/>
      <c r="F8" s="2"/>
      <c r="G8" s="2"/>
      <c r="H8" s="45"/>
      <c r="I8" s="2"/>
      <c r="J8" s="2" t="s">
        <v>155</v>
      </c>
      <c r="K8" s="2"/>
      <c r="L8" s="2">
        <v>1</v>
      </c>
      <c r="M8" s="2"/>
      <c r="N8" s="2"/>
      <c r="O8" s="2"/>
      <c r="P8" s="2"/>
      <c r="Q8" s="45"/>
      <c r="R8" s="2"/>
      <c r="S8" s="2" t="s">
        <v>97</v>
      </c>
      <c r="T8" s="2"/>
      <c r="U8" s="2">
        <v>1</v>
      </c>
      <c r="V8" s="361"/>
      <c r="W8" s="87">
        <f>Y5*0+Y6*5+Y7*0+Y8*5+Y9*0+Y10*4</f>
        <v>30</v>
      </c>
      <c r="X8" s="41" t="s">
        <v>30</v>
      </c>
      <c r="Y8" s="39">
        <v>3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89"/>
    </row>
    <row r="9" spans="2:33" ht="27.9" customHeight="1" x14ac:dyDescent="0.3">
      <c r="B9" s="355" t="s">
        <v>37</v>
      </c>
      <c r="C9" s="359"/>
      <c r="D9" s="2"/>
      <c r="E9" s="2"/>
      <c r="F9" s="2"/>
      <c r="G9" s="2"/>
      <c r="H9" s="45"/>
      <c r="I9" s="2"/>
      <c r="J9" s="2" t="s">
        <v>159</v>
      </c>
      <c r="K9" s="85"/>
      <c r="L9" s="2">
        <v>70</v>
      </c>
      <c r="M9" s="2"/>
      <c r="N9" s="2"/>
      <c r="O9" s="2"/>
      <c r="P9" s="2"/>
      <c r="Q9" s="45"/>
      <c r="R9" s="2"/>
      <c r="S9" s="2"/>
      <c r="T9" s="2"/>
      <c r="U9" s="2"/>
      <c r="V9" s="361"/>
      <c r="W9" s="40" t="s">
        <v>103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7"/>
    </row>
    <row r="10" spans="2:33" ht="27.9" customHeight="1" x14ac:dyDescent="0.4">
      <c r="B10" s="355"/>
      <c r="C10" s="359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45"/>
      <c r="U10" s="2"/>
      <c r="V10" s="361"/>
      <c r="W10" s="87">
        <f>Y5*2+Y6*7+Y7*1+Y8*0+Y9*0+Y10*8</f>
        <v>35.299999999999997</v>
      </c>
      <c r="X10" s="81" t="s">
        <v>42</v>
      </c>
      <c r="Y10" s="46">
        <v>0</v>
      </c>
      <c r="Z10" s="15"/>
      <c r="AA10" s="16" t="s">
        <v>35</v>
      </c>
      <c r="AE10" s="16">
        <f>AB10*15</f>
        <v>0</v>
      </c>
      <c r="AG10" s="89"/>
    </row>
    <row r="11" spans="2:33" ht="27.9" customHeight="1" x14ac:dyDescent="0.3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61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7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62"/>
      <c r="W12" s="88">
        <f>W6*4+W10*4+W8*9</f>
        <v>881.2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0"/>
    </row>
    <row r="13" spans="2:33" s="36" customFormat="1" ht="27.9" customHeight="1" x14ac:dyDescent="0.4">
      <c r="B13" s="31">
        <v>10</v>
      </c>
      <c r="C13" s="359"/>
      <c r="D13" s="32" t="str">
        <f>'114.10月菜單'!F30</f>
        <v>高麗菜飯</v>
      </c>
      <c r="E13" s="32" t="s">
        <v>48</v>
      </c>
      <c r="F13" s="32"/>
      <c r="G13" s="32" t="str">
        <f>'114.10月菜單'!F31</f>
        <v>無骨雞排</v>
      </c>
      <c r="H13" s="32" t="s">
        <v>101</v>
      </c>
      <c r="I13" s="32"/>
      <c r="J13" s="32" t="str">
        <f>'114.10月菜單'!F32</f>
        <v>蝦卷X1</v>
      </c>
      <c r="K13" s="32" t="s">
        <v>101</v>
      </c>
      <c r="L13" s="32"/>
      <c r="M13" s="32" t="str">
        <f>'114.10月菜單'!F33</f>
        <v>滷豆乾x2</v>
      </c>
      <c r="N13" s="32" t="s">
        <v>183</v>
      </c>
      <c r="O13" s="32"/>
      <c r="P13" s="32" t="str">
        <f>'114.10月菜單'!F34</f>
        <v>季節蔬菜</v>
      </c>
      <c r="Q13" s="32" t="s">
        <v>18</v>
      </c>
      <c r="R13" s="32"/>
      <c r="S13" s="32" t="str">
        <f>'114.10月菜單'!F35</f>
        <v>玉米蛋花湯</v>
      </c>
      <c r="T13" s="32" t="s">
        <v>17</v>
      </c>
      <c r="U13" s="32"/>
      <c r="V13" s="360"/>
      <c r="W13" s="33" t="s">
        <v>44</v>
      </c>
      <c r="X13" s="34" t="s">
        <v>19</v>
      </c>
      <c r="Y13" s="35">
        <v>6.3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3" ht="27.9" customHeight="1" x14ac:dyDescent="0.4">
      <c r="B14" s="37" t="s">
        <v>8</v>
      </c>
      <c r="C14" s="359"/>
      <c r="D14" s="2" t="s">
        <v>159</v>
      </c>
      <c r="E14" s="2"/>
      <c r="F14" s="2">
        <v>35</v>
      </c>
      <c r="G14" s="58" t="s">
        <v>209</v>
      </c>
      <c r="H14" s="98"/>
      <c r="I14" s="97">
        <v>60</v>
      </c>
      <c r="J14" s="2" t="s">
        <v>314</v>
      </c>
      <c r="K14" s="2"/>
      <c r="L14" s="2">
        <v>30</v>
      </c>
      <c r="M14" s="2" t="s">
        <v>201</v>
      </c>
      <c r="N14" s="2"/>
      <c r="O14" s="2" t="s">
        <v>284</v>
      </c>
      <c r="P14" s="2" t="s">
        <v>51</v>
      </c>
      <c r="Q14" s="2"/>
      <c r="R14" s="2">
        <v>120</v>
      </c>
      <c r="S14" s="2" t="s">
        <v>174</v>
      </c>
      <c r="T14" s="2"/>
      <c r="U14" s="2">
        <v>20</v>
      </c>
      <c r="V14" s="361"/>
      <c r="W14" s="89">
        <f>Y13*15+Y14*0+Y15*5+Y16*0+Y17*15+Y18*12+15</f>
        <v>116</v>
      </c>
      <c r="X14" s="38" t="s">
        <v>25</v>
      </c>
      <c r="Y14" s="39">
        <v>3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21</v>
      </c>
      <c r="C15" s="359"/>
      <c r="D15" s="2" t="s">
        <v>89</v>
      </c>
      <c r="E15" s="2"/>
      <c r="F15" s="2">
        <v>10</v>
      </c>
      <c r="G15" s="99"/>
      <c r="H15" s="102"/>
      <c r="I15" s="100"/>
      <c r="J15" s="2"/>
      <c r="K15" s="2"/>
      <c r="L15" s="2"/>
      <c r="M15" s="2"/>
      <c r="N15" s="2"/>
      <c r="O15" s="2"/>
      <c r="P15" s="2"/>
      <c r="Q15" s="2"/>
      <c r="R15" s="2"/>
      <c r="S15" s="2" t="s">
        <v>90</v>
      </c>
      <c r="T15" s="2"/>
      <c r="U15" s="2">
        <v>10</v>
      </c>
      <c r="V15" s="361"/>
      <c r="W15" s="40" t="s">
        <v>99</v>
      </c>
      <c r="X15" s="41" t="s">
        <v>27</v>
      </c>
      <c r="Y15" s="39">
        <v>1.3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7"/>
    </row>
    <row r="16" spans="2:33" ht="27.9" customHeight="1" x14ac:dyDescent="0.4">
      <c r="B16" s="37" t="s">
        <v>10</v>
      </c>
      <c r="C16" s="359"/>
      <c r="D16" s="86" t="s">
        <v>178</v>
      </c>
      <c r="E16" s="45"/>
      <c r="F16" s="2">
        <v>10</v>
      </c>
      <c r="G16" s="108"/>
      <c r="H16" s="101"/>
      <c r="I16" s="97"/>
      <c r="J16" s="2"/>
      <c r="K16" s="2"/>
      <c r="L16" s="2"/>
      <c r="M16" s="2"/>
      <c r="N16" s="85"/>
      <c r="O16" s="2"/>
      <c r="P16" s="2"/>
      <c r="Q16" s="45"/>
      <c r="R16" s="2"/>
      <c r="S16" s="2"/>
      <c r="T16" s="45"/>
      <c r="U16" s="2"/>
      <c r="V16" s="361"/>
      <c r="W16" s="87">
        <f>Y13*0+Y14*5+Y15*0+Y16*5+Y17*0+Y18*4</f>
        <v>30</v>
      </c>
      <c r="X16" s="41" t="s">
        <v>30</v>
      </c>
      <c r="Y16" s="39">
        <v>3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355" t="s">
        <v>38</v>
      </c>
      <c r="C17" s="359"/>
      <c r="D17" s="86" t="s">
        <v>203</v>
      </c>
      <c r="E17" s="45"/>
      <c r="F17" s="2">
        <v>1</v>
      </c>
      <c r="G17" s="2"/>
      <c r="H17" s="45"/>
      <c r="I17" s="2"/>
      <c r="J17" s="2"/>
      <c r="K17" s="2"/>
      <c r="L17" s="2"/>
      <c r="M17" s="2"/>
      <c r="N17" s="85"/>
      <c r="O17" s="2"/>
      <c r="P17" s="2"/>
      <c r="Q17" s="45"/>
      <c r="R17" s="2"/>
      <c r="S17" s="2"/>
      <c r="T17" s="103"/>
      <c r="U17" s="2"/>
      <c r="V17" s="361"/>
      <c r="W17" s="40" t="s">
        <v>103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7"/>
    </row>
    <row r="18" spans="2:33" ht="27.9" customHeight="1" x14ac:dyDescent="0.4">
      <c r="B18" s="355"/>
      <c r="C18" s="359"/>
      <c r="D18" s="86" t="s">
        <v>208</v>
      </c>
      <c r="E18" s="45"/>
      <c r="F18" s="2">
        <v>1</v>
      </c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03"/>
      <c r="U18" s="2"/>
      <c r="V18" s="361"/>
      <c r="W18" s="87">
        <f>Y13*2+Y14*7+Y15*1+Y16*0+Y17*0+Y18*8</f>
        <v>34.9</v>
      </c>
      <c r="X18" s="81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36</v>
      </c>
      <c r="C19" s="48"/>
      <c r="D19" s="86" t="s">
        <v>24</v>
      </c>
      <c r="E19" s="45"/>
      <c r="F19" s="2">
        <v>120</v>
      </c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80"/>
      <c r="U19" s="80"/>
      <c r="V19" s="361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7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62"/>
      <c r="W20" s="88">
        <f>W14*4+W18*4+W16*9</f>
        <v>873.6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0"/>
    </row>
    <row r="21" spans="2:33" s="36" customFormat="1" ht="27.9" customHeight="1" x14ac:dyDescent="0.4">
      <c r="B21" s="31">
        <v>10</v>
      </c>
      <c r="C21" s="359"/>
      <c r="D21" s="32" t="str">
        <f>'114.10月菜單'!J30</f>
        <v>香Q米飯</v>
      </c>
      <c r="E21" s="32" t="s">
        <v>15</v>
      </c>
      <c r="F21" s="32"/>
      <c r="G21" s="32" t="str">
        <f>'114.10月菜單'!J31</f>
        <v>黃金魚排(炸)</v>
      </c>
      <c r="H21" s="32" t="s">
        <v>59</v>
      </c>
      <c r="I21" s="32"/>
      <c r="J21" s="32" t="str">
        <f>'114.10月菜單'!J32</f>
        <v>醬油炒蛋</v>
      </c>
      <c r="K21" s="32" t="s">
        <v>167</v>
      </c>
      <c r="L21" s="32"/>
      <c r="M21" s="32" t="str">
        <f>'114.10月菜單'!J33</f>
        <v>蘿蔔肉羹</v>
      </c>
      <c r="N21" s="32" t="s">
        <v>57</v>
      </c>
      <c r="O21" s="32"/>
      <c r="P21" s="32" t="str">
        <f>'114.10月菜單'!J34</f>
        <v>季節蔬菜</v>
      </c>
      <c r="Q21" s="32" t="s">
        <v>18</v>
      </c>
      <c r="R21" s="32"/>
      <c r="S21" s="32" t="str">
        <f>'114.10月菜單'!J35</f>
        <v>酸辣湯</v>
      </c>
      <c r="T21" s="32" t="s">
        <v>17</v>
      </c>
      <c r="U21" s="32"/>
      <c r="V21" s="360"/>
      <c r="W21" s="33" t="s">
        <v>44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359"/>
      <c r="D22" s="2" t="s">
        <v>24</v>
      </c>
      <c r="E22" s="2"/>
      <c r="F22" s="2">
        <v>120</v>
      </c>
      <c r="G22" s="2" t="s">
        <v>179</v>
      </c>
      <c r="H22" s="2"/>
      <c r="I22" s="2">
        <v>70</v>
      </c>
      <c r="J22" s="2" t="s">
        <v>90</v>
      </c>
      <c r="K22" s="2"/>
      <c r="L22" s="2">
        <v>50</v>
      </c>
      <c r="M22" s="99" t="s">
        <v>205</v>
      </c>
      <c r="N22" s="109"/>
      <c r="O22" s="111">
        <v>50</v>
      </c>
      <c r="P22" s="2" t="s">
        <v>58</v>
      </c>
      <c r="Q22" s="2"/>
      <c r="R22" s="2">
        <v>120</v>
      </c>
      <c r="S22" s="2" t="s">
        <v>207</v>
      </c>
      <c r="T22" s="2"/>
      <c r="U22" s="2">
        <v>8</v>
      </c>
      <c r="V22" s="361"/>
      <c r="W22" s="89">
        <f>Y21*15+Y22*0+Y23*5+Y24*0+Y25*15+Y26*12+15</f>
        <v>115.5</v>
      </c>
      <c r="X22" s="38" t="s">
        <v>25</v>
      </c>
      <c r="Y22" s="39">
        <v>3</v>
      </c>
      <c r="Z22" s="56"/>
      <c r="AA22" s="57" t="s">
        <v>26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22</v>
      </c>
      <c r="C23" s="359"/>
      <c r="D23" s="2"/>
      <c r="E23" s="2"/>
      <c r="F23" s="2"/>
      <c r="G23" s="2"/>
      <c r="H23" s="2"/>
      <c r="I23" s="2"/>
      <c r="J23" s="2"/>
      <c r="K23" s="2"/>
      <c r="L23" s="2"/>
      <c r="M23" s="58" t="s">
        <v>155</v>
      </c>
      <c r="N23" s="110"/>
      <c r="O23" s="112">
        <v>1</v>
      </c>
      <c r="P23" s="2"/>
      <c r="Q23" s="2"/>
      <c r="R23" s="2"/>
      <c r="S23" s="2" t="s">
        <v>285</v>
      </c>
      <c r="T23" s="2"/>
      <c r="U23" s="2">
        <v>8</v>
      </c>
      <c r="V23" s="361"/>
      <c r="W23" s="40" t="s">
        <v>99</v>
      </c>
      <c r="X23" s="41" t="s">
        <v>27</v>
      </c>
      <c r="Y23" s="39">
        <v>2.1</v>
      </c>
      <c r="AA23" s="59" t="s">
        <v>28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29</v>
      </c>
      <c r="AF23" s="61">
        <f>AC23*4+AD23*9</f>
        <v>153.30000000000001</v>
      </c>
      <c r="AG23" s="77"/>
    </row>
    <row r="24" spans="2:33" s="58" customFormat="1" ht="27.9" customHeight="1" x14ac:dyDescent="0.55000000000000004">
      <c r="B24" s="37" t="s">
        <v>10</v>
      </c>
      <c r="C24" s="359"/>
      <c r="D24" s="2"/>
      <c r="E24" s="2"/>
      <c r="F24" s="2"/>
      <c r="G24" s="2"/>
      <c r="H24" s="45"/>
      <c r="I24" s="2"/>
      <c r="J24" s="2"/>
      <c r="K24" s="2"/>
      <c r="L24" s="2"/>
      <c r="M24" s="2" t="s">
        <v>294</v>
      </c>
      <c r="N24" s="45"/>
      <c r="O24" s="2">
        <v>10</v>
      </c>
      <c r="P24" s="2"/>
      <c r="Q24" s="45"/>
      <c r="R24" s="2"/>
      <c r="S24" s="2" t="s">
        <v>90</v>
      </c>
      <c r="T24" s="45"/>
      <c r="U24" s="2">
        <v>5</v>
      </c>
      <c r="V24" s="361"/>
      <c r="W24" s="87">
        <f>Y21*0+Y22*5+Y23*0+Y24*5+Y25*0+Y26*4</f>
        <v>30</v>
      </c>
      <c r="X24" s="41" t="s">
        <v>30</v>
      </c>
      <c r="Y24" s="39">
        <v>3</v>
      </c>
      <c r="Z24" s="56"/>
      <c r="AA24" s="62" t="s">
        <v>31</v>
      </c>
      <c r="AB24" s="57">
        <v>1.6</v>
      </c>
      <c r="AC24" s="57">
        <f>AB24*1</f>
        <v>1.6</v>
      </c>
      <c r="AD24" s="57" t="s">
        <v>29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355" t="s">
        <v>53</v>
      </c>
      <c r="C25" s="359"/>
      <c r="D25" s="2"/>
      <c r="E25" s="2"/>
      <c r="F25" s="2"/>
      <c r="G25" s="2"/>
      <c r="H25" s="45"/>
      <c r="I25" s="2"/>
      <c r="J25" s="2"/>
      <c r="K25" s="2"/>
      <c r="L25" s="2"/>
      <c r="M25" s="2" t="s">
        <v>104</v>
      </c>
      <c r="N25" s="45"/>
      <c r="O25" s="2">
        <v>10</v>
      </c>
      <c r="P25" s="2"/>
      <c r="Q25" s="45"/>
      <c r="R25" s="2"/>
      <c r="S25" s="2" t="s">
        <v>173</v>
      </c>
      <c r="T25" s="45"/>
      <c r="U25" s="2">
        <v>20</v>
      </c>
      <c r="V25" s="361"/>
      <c r="W25" s="40" t="s">
        <v>103</v>
      </c>
      <c r="X25" s="41" t="s">
        <v>33</v>
      </c>
      <c r="Y25" s="39">
        <v>0</v>
      </c>
      <c r="AA25" s="62" t="s">
        <v>34</v>
      </c>
      <c r="AB25" s="57">
        <v>2.5</v>
      </c>
      <c r="AC25" s="57"/>
      <c r="AD25" s="57">
        <f>AB25*5</f>
        <v>12.5</v>
      </c>
      <c r="AE25" s="57" t="s">
        <v>29</v>
      </c>
      <c r="AF25" s="57">
        <f>AD25*9</f>
        <v>112.5</v>
      </c>
      <c r="AG25" s="77"/>
    </row>
    <row r="26" spans="2:33" s="58" customFormat="1" ht="27.9" customHeight="1" x14ac:dyDescent="0.55000000000000004">
      <c r="B26" s="355"/>
      <c r="C26" s="359"/>
      <c r="D26" s="86"/>
      <c r="E26" s="45"/>
      <c r="F26" s="2"/>
      <c r="G26" s="63"/>
      <c r="H26" s="45"/>
      <c r="I26" s="2"/>
      <c r="J26" s="2"/>
      <c r="K26" s="45"/>
      <c r="L26" s="2"/>
      <c r="M26" s="2" t="s">
        <v>280</v>
      </c>
      <c r="N26" s="45"/>
      <c r="O26" s="2">
        <v>10</v>
      </c>
      <c r="P26" s="2"/>
      <c r="Q26" s="45"/>
      <c r="R26" s="2"/>
      <c r="S26" s="2" t="s">
        <v>155</v>
      </c>
      <c r="T26" s="45"/>
      <c r="U26" s="2">
        <v>1</v>
      </c>
      <c r="V26" s="361"/>
      <c r="W26" s="87">
        <f>Y21*2+Y22*7+Y23*1+Y24*0+Y25*0+Y26*8</f>
        <v>35.1</v>
      </c>
      <c r="X26" s="81" t="s">
        <v>42</v>
      </c>
      <c r="Y26" s="46">
        <v>0</v>
      </c>
      <c r="Z26" s="56"/>
      <c r="AA26" s="62" t="s">
        <v>35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47" t="s">
        <v>36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 t="s">
        <v>75</v>
      </c>
      <c r="T27" s="45"/>
      <c r="U27" s="2">
        <v>1</v>
      </c>
      <c r="V27" s="361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7"/>
    </row>
    <row r="28" spans="2:33" s="58" customFormat="1" ht="27.9" customHeight="1" thickBot="1" x14ac:dyDescent="0.6">
      <c r="B28" s="50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62"/>
      <c r="W28" s="88">
        <f>W22*4+W26*4+W24*9</f>
        <v>872.4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0"/>
    </row>
    <row r="29" spans="2:33" s="36" customFormat="1" ht="27.9" customHeight="1" x14ac:dyDescent="0.4">
      <c r="B29" s="31">
        <v>10</v>
      </c>
      <c r="C29" s="359"/>
      <c r="D29" s="32" t="str">
        <f>'114.10月菜單'!N30</f>
        <v>香Q米飯</v>
      </c>
      <c r="E29" s="32" t="s">
        <v>95</v>
      </c>
      <c r="F29" s="32"/>
      <c r="G29" s="32" t="str">
        <f>'114.10月菜單'!N31</f>
        <v>菇菇燒雞</v>
      </c>
      <c r="H29" s="32" t="s">
        <v>180</v>
      </c>
      <c r="I29" s="32"/>
      <c r="J29" s="32" t="str">
        <f>'114.10月菜單'!N32</f>
        <v>砂鍋干片</v>
      </c>
      <c r="K29" s="32" t="s">
        <v>17</v>
      </c>
      <c r="L29" s="32"/>
      <c r="M29" s="32" t="str">
        <f>'114.10月菜單'!N33</f>
        <v>玉米三色</v>
      </c>
      <c r="N29" s="32" t="s">
        <v>48</v>
      </c>
      <c r="O29" s="32"/>
      <c r="P29" s="32" t="str">
        <f>'114.10月菜單'!N34</f>
        <v>季節青菜</v>
      </c>
      <c r="Q29" s="32" t="s">
        <v>94</v>
      </c>
      <c r="R29" s="32"/>
      <c r="S29" s="32" t="str">
        <f>'114.10月菜單'!N35</f>
        <v>蘿蔔豆皮湯</v>
      </c>
      <c r="T29" s="32" t="s">
        <v>17</v>
      </c>
      <c r="U29" s="32"/>
      <c r="V29" s="360"/>
      <c r="W29" s="33" t="s">
        <v>44</v>
      </c>
      <c r="X29" s="34" t="s">
        <v>19</v>
      </c>
      <c r="Y29" s="35">
        <v>6.5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7"/>
    </row>
    <row r="30" spans="2:33" ht="27.9" customHeight="1" x14ac:dyDescent="0.4">
      <c r="B30" s="37" t="s">
        <v>8</v>
      </c>
      <c r="C30" s="359"/>
      <c r="D30" s="2" t="s">
        <v>24</v>
      </c>
      <c r="E30" s="2"/>
      <c r="F30" s="2">
        <v>120</v>
      </c>
      <c r="G30" s="2" t="s">
        <v>189</v>
      </c>
      <c r="H30" s="2"/>
      <c r="I30" s="2">
        <v>70</v>
      </c>
      <c r="J30" s="2" t="s">
        <v>201</v>
      </c>
      <c r="K30" s="2"/>
      <c r="L30" s="2">
        <v>40</v>
      </c>
      <c r="M30" s="99" t="s">
        <v>181</v>
      </c>
      <c r="N30" s="109"/>
      <c r="O30" s="111">
        <v>45</v>
      </c>
      <c r="P30" s="2" t="s">
        <v>51</v>
      </c>
      <c r="Q30" s="2"/>
      <c r="R30" s="2">
        <v>120</v>
      </c>
      <c r="S30" s="2" t="s">
        <v>205</v>
      </c>
      <c r="T30" s="2"/>
      <c r="U30" s="2">
        <v>30</v>
      </c>
      <c r="V30" s="361"/>
      <c r="W30" s="89">
        <f>Y29*15+Y30*0+Y31*5+Y32*0+Y33*15+Y34*12+15</f>
        <v>122</v>
      </c>
      <c r="X30" s="38" t="s">
        <v>25</v>
      </c>
      <c r="Y30" s="39">
        <v>2.7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89"/>
    </row>
    <row r="31" spans="2:33" ht="27.9" customHeight="1" x14ac:dyDescent="0.4">
      <c r="B31" s="37">
        <v>23</v>
      </c>
      <c r="C31" s="359"/>
      <c r="D31" s="2"/>
      <c r="E31" s="2"/>
      <c r="F31" s="2"/>
      <c r="G31" s="200" t="s">
        <v>188</v>
      </c>
      <c r="H31" s="201"/>
      <c r="I31" s="94">
        <v>30</v>
      </c>
      <c r="J31" s="205" t="s">
        <v>158</v>
      </c>
      <c r="K31" s="204"/>
      <c r="L31" s="94">
        <v>10</v>
      </c>
      <c r="M31" s="58" t="s">
        <v>97</v>
      </c>
      <c r="N31" s="110"/>
      <c r="O31" s="112">
        <v>1</v>
      </c>
      <c r="P31" s="2"/>
      <c r="Q31" s="2"/>
      <c r="R31" s="2"/>
      <c r="S31" s="2" t="s">
        <v>286</v>
      </c>
      <c r="T31" s="2"/>
      <c r="U31" s="2">
        <v>5</v>
      </c>
      <c r="V31" s="361"/>
      <c r="W31" s="40" t="s">
        <v>99</v>
      </c>
      <c r="X31" s="41" t="s">
        <v>27</v>
      </c>
      <c r="Y31" s="39">
        <v>1.9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7"/>
    </row>
    <row r="32" spans="2:33" ht="27.9" customHeight="1" x14ac:dyDescent="0.4">
      <c r="B32" s="37" t="s">
        <v>10</v>
      </c>
      <c r="C32" s="359"/>
      <c r="D32" s="45"/>
      <c r="E32" s="45"/>
      <c r="F32" s="2"/>
      <c r="G32" s="58"/>
      <c r="H32" s="101"/>
      <c r="I32" s="97"/>
      <c r="J32" s="2" t="s">
        <v>89</v>
      </c>
      <c r="K32" s="2"/>
      <c r="L32" s="2">
        <v>10</v>
      </c>
      <c r="M32" s="58" t="s">
        <v>166</v>
      </c>
      <c r="N32" s="110"/>
      <c r="O32" s="112">
        <v>5</v>
      </c>
      <c r="P32" s="2"/>
      <c r="Q32" s="45"/>
      <c r="R32" s="2"/>
      <c r="S32" s="2"/>
      <c r="T32" s="2"/>
      <c r="U32" s="2"/>
      <c r="V32" s="361"/>
      <c r="W32" s="87">
        <f>Y29*0+Y30*5+Y31*0+Y32*5+Y33*0+Y34*4</f>
        <v>28.5</v>
      </c>
      <c r="X32" s="41" t="s">
        <v>30</v>
      </c>
      <c r="Y32" s="39">
        <v>3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89"/>
    </row>
    <row r="33" spans="2:33" ht="27.9" customHeight="1" x14ac:dyDescent="0.3">
      <c r="B33" s="355" t="s">
        <v>93</v>
      </c>
      <c r="C33" s="359"/>
      <c r="D33" s="45"/>
      <c r="E33" s="45"/>
      <c r="F33" s="2"/>
      <c r="G33" s="2"/>
      <c r="H33" s="2"/>
      <c r="I33" s="2"/>
      <c r="J33" s="2"/>
      <c r="K33" s="45"/>
      <c r="L33" s="2"/>
      <c r="M33" s="58"/>
      <c r="N33" s="110"/>
      <c r="O33" s="112"/>
      <c r="P33" s="2"/>
      <c r="Q33" s="45"/>
      <c r="R33" s="2"/>
      <c r="S33" s="2"/>
      <c r="T33" s="45"/>
      <c r="U33" s="2"/>
      <c r="V33" s="361"/>
      <c r="W33" s="40" t="s">
        <v>103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7"/>
    </row>
    <row r="34" spans="2:33" ht="27.9" customHeight="1" x14ac:dyDescent="0.4">
      <c r="B34" s="355"/>
      <c r="C34" s="359"/>
      <c r="D34" s="45"/>
      <c r="E34" s="45"/>
      <c r="F34" s="2"/>
      <c r="G34" s="2"/>
      <c r="H34" s="45"/>
      <c r="I34" s="2"/>
      <c r="J34" s="2"/>
      <c r="K34" s="45"/>
      <c r="L34" s="2"/>
      <c r="M34" s="58"/>
      <c r="N34" s="110"/>
      <c r="O34" s="97"/>
      <c r="P34" s="2"/>
      <c r="Q34" s="45"/>
      <c r="R34" s="2"/>
      <c r="S34" s="2"/>
      <c r="T34" s="45"/>
      <c r="U34" s="2"/>
      <c r="V34" s="361"/>
      <c r="W34" s="87">
        <f>Y29*2+Y30*7+Y31*1+Y32*0+Y33*0+Y34*8</f>
        <v>33.800000000000004</v>
      </c>
      <c r="X34" s="81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61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7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62"/>
      <c r="W36" s="88">
        <f>W30*4+W34*4+W32*9</f>
        <v>879.7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0"/>
    </row>
    <row r="37" spans="2:33" s="36" customFormat="1" ht="27.9" customHeight="1" x14ac:dyDescent="0.4">
      <c r="B37" s="31">
        <v>10</v>
      </c>
      <c r="C37" s="359"/>
      <c r="D37" s="32" t="str">
        <f>'114.10月菜單'!R30</f>
        <v>光復節</v>
      </c>
      <c r="E37" s="32"/>
      <c r="F37" s="32"/>
      <c r="G37" s="32" t="str">
        <f>'114.10月菜單'!R31</f>
        <v>補假</v>
      </c>
      <c r="H37" s="32"/>
      <c r="I37" s="32"/>
      <c r="J37" s="32" t="str">
        <f>'114.10月菜單'!R32</f>
        <v>不上課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60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7"/>
    </row>
    <row r="38" spans="2:33" ht="27.9" customHeight="1" x14ac:dyDescent="0.4">
      <c r="B38" s="37" t="s">
        <v>76</v>
      </c>
      <c r="C38" s="359"/>
      <c r="D38" s="2"/>
      <c r="E38" s="2"/>
      <c r="F38" s="2"/>
      <c r="G38" s="94"/>
      <c r="H38" s="94"/>
      <c r="I38" s="94"/>
      <c r="J38" s="94"/>
      <c r="K38" s="94"/>
      <c r="L38" s="94"/>
      <c r="M38" s="94"/>
      <c r="N38" s="94"/>
      <c r="O38" s="94"/>
      <c r="P38" s="2"/>
      <c r="Q38" s="2"/>
      <c r="R38" s="2"/>
      <c r="S38" s="94"/>
      <c r="T38" s="94"/>
      <c r="U38" s="94"/>
      <c r="V38" s="361"/>
      <c r="W38" s="89"/>
      <c r="X38" s="38"/>
      <c r="Y38" s="39"/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24</v>
      </c>
      <c r="C39" s="359"/>
      <c r="D39" s="2"/>
      <c r="E39" s="2"/>
      <c r="F39" s="2"/>
      <c r="G39" s="2"/>
      <c r="H39" s="45"/>
      <c r="I39" s="2"/>
      <c r="J39" s="94"/>
      <c r="K39" s="94"/>
      <c r="L39" s="94"/>
      <c r="M39" s="2"/>
      <c r="N39" s="86"/>
      <c r="O39" s="2"/>
      <c r="P39" s="94"/>
      <c r="Q39" s="94"/>
      <c r="R39" s="94"/>
      <c r="S39" s="94"/>
      <c r="T39" s="94"/>
      <c r="U39" s="94"/>
      <c r="V39" s="361"/>
      <c r="W39" s="40"/>
      <c r="X39" s="41"/>
      <c r="Y39" s="39"/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7"/>
    </row>
    <row r="40" spans="2:33" ht="27.9" customHeight="1" x14ac:dyDescent="0.4">
      <c r="B40" s="37" t="s">
        <v>10</v>
      </c>
      <c r="C40" s="359"/>
      <c r="D40" s="2"/>
      <c r="E40" s="2"/>
      <c r="F40" s="2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361"/>
      <c r="W40" s="87"/>
      <c r="X40" s="41"/>
      <c r="Y40" s="39"/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355" t="s">
        <v>32</v>
      </c>
      <c r="C41" s="359"/>
      <c r="D41" s="2"/>
      <c r="E41" s="2"/>
      <c r="F41" s="2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361"/>
      <c r="W41" s="40"/>
      <c r="X41" s="41"/>
      <c r="Y41" s="39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7"/>
    </row>
    <row r="42" spans="2:33" ht="27.9" customHeight="1" x14ac:dyDescent="0.4">
      <c r="B42" s="355"/>
      <c r="C42" s="359"/>
      <c r="D42" s="45"/>
      <c r="E42" s="45"/>
      <c r="F42" s="2"/>
      <c r="G42" s="94"/>
      <c r="H42" s="95"/>
      <c r="I42" s="94"/>
      <c r="J42" s="94"/>
      <c r="K42" s="95"/>
      <c r="L42" s="94"/>
      <c r="M42" s="94"/>
      <c r="N42" s="95"/>
      <c r="O42" s="94"/>
      <c r="P42" s="94"/>
      <c r="Q42" s="95"/>
      <c r="R42" s="94"/>
      <c r="S42" s="94"/>
      <c r="T42" s="95"/>
      <c r="U42" s="94"/>
      <c r="V42" s="361"/>
      <c r="W42" s="87"/>
      <c r="X42" s="81"/>
      <c r="Y42" s="46"/>
      <c r="Z42" s="15"/>
      <c r="AA42" s="16" t="s">
        <v>35</v>
      </c>
      <c r="AE42" s="16">
        <f>AB42*15</f>
        <v>0</v>
      </c>
      <c r="AG42" s="89"/>
    </row>
    <row r="43" spans="2:33" ht="27.9" customHeight="1" x14ac:dyDescent="0.3">
      <c r="B43" s="47" t="s">
        <v>36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61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7"/>
    </row>
    <row r="44" spans="2:33" ht="27.9" customHeight="1" thickBot="1" x14ac:dyDescent="0.45">
      <c r="B44" s="71"/>
      <c r="C44" s="51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362"/>
      <c r="W44" s="88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75"/>
      <c r="AB45" s="57"/>
    </row>
    <row r="46" spans="2:33" x14ac:dyDescent="0.3">
      <c r="B46" s="57"/>
      <c r="C46" s="62"/>
      <c r="D46" s="364"/>
      <c r="E46" s="364"/>
      <c r="F46" s="369"/>
      <c r="G46" s="369"/>
      <c r="H46" s="76"/>
      <c r="K46" s="76"/>
      <c r="N46" s="76"/>
      <c r="Q46" s="76"/>
      <c r="T46" s="76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K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G44"/>
  <sheetViews>
    <sheetView topLeftCell="A11" zoomScale="75" zoomScaleNormal="75" workbookViewId="0">
      <selection activeCell="M27" sqref="M27"/>
    </sheetView>
  </sheetViews>
  <sheetFormatPr defaultColWidth="9" defaultRowHeight="21" x14ac:dyDescent="0.3"/>
  <cols>
    <col min="1" max="1" width="1.88671875" style="133" customWidth="1"/>
    <col min="2" max="2" width="4.6640625" style="79" customWidth="1"/>
    <col min="3" max="3" width="0" style="133" hidden="1" customWidth="1"/>
    <col min="4" max="4" width="18.6640625" style="133" customWidth="1"/>
    <col min="5" max="5" width="5.6640625" style="151" customWidth="1"/>
    <col min="6" max="6" width="9.6640625" style="133" customWidth="1"/>
    <col min="7" max="7" width="18.6640625" style="133" customWidth="1"/>
    <col min="8" max="8" width="5.6640625" style="151" customWidth="1"/>
    <col min="9" max="9" width="9.6640625" style="133" customWidth="1"/>
    <col min="10" max="10" width="18.6640625" style="133" customWidth="1"/>
    <col min="11" max="11" width="5.6640625" style="151" customWidth="1"/>
    <col min="12" max="12" width="9.6640625" style="133" customWidth="1"/>
    <col min="13" max="13" width="18.6640625" style="133" customWidth="1"/>
    <col min="14" max="14" width="5.6640625" style="151" customWidth="1"/>
    <col min="15" max="15" width="9.6640625" style="133" customWidth="1"/>
    <col min="16" max="16" width="18.6640625" style="133" customWidth="1"/>
    <col min="17" max="17" width="5.6640625" style="151" customWidth="1"/>
    <col min="18" max="18" width="9.6640625" style="133" customWidth="1"/>
    <col min="19" max="19" width="18.6640625" style="133" customWidth="1"/>
    <col min="20" max="20" width="5.6640625" style="151" customWidth="1"/>
    <col min="21" max="21" width="9.6640625" style="133" customWidth="1"/>
    <col min="22" max="22" width="5.21875" style="133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33" customWidth="1"/>
    <col min="27" max="27" width="6" style="133" hidden="1" customWidth="1"/>
    <col min="28" max="28" width="5.44140625" style="134" hidden="1" customWidth="1"/>
    <col min="29" max="29" width="7.77734375" style="133" hidden="1" customWidth="1"/>
    <col min="30" max="30" width="8" style="133" hidden="1" customWidth="1"/>
    <col min="31" max="31" width="7.88671875" style="133" hidden="1" customWidth="1"/>
    <col min="32" max="32" width="7.44140625" style="133" hidden="1" customWidth="1"/>
    <col min="33" max="16384" width="9" style="133"/>
  </cols>
  <sheetData>
    <row r="1" spans="2:33" ht="39" x14ac:dyDescent="0.7">
      <c r="B1" s="356" t="s">
        <v>309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4"/>
    </row>
    <row r="2" spans="2:33" ht="13.5" customHeight="1" x14ac:dyDescent="0.6">
      <c r="B2" s="357"/>
      <c r="C2" s="358"/>
      <c r="D2" s="358"/>
      <c r="E2" s="358"/>
      <c r="F2" s="358"/>
      <c r="G2" s="358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</row>
    <row r="3" spans="2:33" ht="32.25" customHeight="1" thickBot="1" x14ac:dyDescent="0.45">
      <c r="B3" s="182" t="s">
        <v>107</v>
      </c>
      <c r="C3" s="135"/>
      <c r="D3" s="136"/>
      <c r="E3" s="136"/>
      <c r="F3" s="378" t="s">
        <v>108</v>
      </c>
      <c r="G3" s="378"/>
      <c r="H3" s="378"/>
      <c r="I3" s="378"/>
      <c r="J3" s="378"/>
      <c r="K3" s="378"/>
      <c r="L3" s="378"/>
      <c r="M3" s="136"/>
      <c r="N3" s="136"/>
      <c r="O3" s="136"/>
      <c r="P3" s="136"/>
      <c r="Q3" s="136"/>
      <c r="R3" s="136"/>
      <c r="T3" s="136"/>
      <c r="U3" s="136"/>
      <c r="V3" s="136"/>
      <c r="W3" s="12"/>
      <c r="X3" s="13"/>
      <c r="Y3" s="14"/>
      <c r="Z3" s="137"/>
    </row>
    <row r="4" spans="2:33" s="30" customFormat="1" ht="79.95" customHeight="1" x14ac:dyDescent="0.3">
      <c r="B4" s="163" t="s">
        <v>0</v>
      </c>
      <c r="C4" s="164" t="s">
        <v>1</v>
      </c>
      <c r="D4" s="165" t="s">
        <v>2</v>
      </c>
      <c r="E4" s="166" t="s">
        <v>109</v>
      </c>
      <c r="F4" s="165"/>
      <c r="G4" s="165" t="s">
        <v>3</v>
      </c>
      <c r="H4" s="166" t="s">
        <v>41</v>
      </c>
      <c r="I4" s="165"/>
      <c r="J4" s="165" t="s">
        <v>4</v>
      </c>
      <c r="K4" s="166" t="s">
        <v>41</v>
      </c>
      <c r="L4" s="167"/>
      <c r="M4" s="165" t="s">
        <v>4</v>
      </c>
      <c r="N4" s="166" t="s">
        <v>109</v>
      </c>
      <c r="O4" s="165"/>
      <c r="P4" s="165" t="s">
        <v>4</v>
      </c>
      <c r="Q4" s="166" t="s">
        <v>41</v>
      </c>
      <c r="R4" s="165"/>
      <c r="S4" s="168" t="s">
        <v>5</v>
      </c>
      <c r="T4" s="166" t="s">
        <v>41</v>
      </c>
      <c r="U4" s="165"/>
      <c r="V4" s="169" t="s">
        <v>110</v>
      </c>
      <c r="W4" s="170" t="s">
        <v>6</v>
      </c>
      <c r="X4" s="171" t="s">
        <v>111</v>
      </c>
      <c r="Y4" s="172" t="s">
        <v>14</v>
      </c>
      <c r="Z4" s="27"/>
      <c r="AA4" s="134"/>
      <c r="AB4" s="134"/>
      <c r="AC4" s="133"/>
      <c r="AD4" s="133"/>
      <c r="AE4" s="133"/>
      <c r="AF4" s="133"/>
    </row>
    <row r="5" spans="2:33" s="36" customFormat="1" ht="55.2" customHeight="1" x14ac:dyDescent="0.3">
      <c r="B5" s="183">
        <v>10</v>
      </c>
      <c r="C5" s="2"/>
      <c r="D5" s="162" t="str">
        <f>'114.10月菜單'!B39</f>
        <v>香Q米飯</v>
      </c>
      <c r="E5" s="160" t="s">
        <v>142</v>
      </c>
      <c r="F5" s="161" t="s">
        <v>16</v>
      </c>
      <c r="G5" s="162" t="str">
        <f>'114.10月菜單'!B40</f>
        <v>洋蔥肉片</v>
      </c>
      <c r="H5" s="160" t="s">
        <v>17</v>
      </c>
      <c r="I5" s="161" t="s">
        <v>16</v>
      </c>
      <c r="J5" s="162" t="str">
        <f>'114.10月菜單'!B41</f>
        <v>酸甜豆腐丁</v>
      </c>
      <c r="K5" s="160" t="s">
        <v>143</v>
      </c>
      <c r="L5" s="161" t="s">
        <v>16</v>
      </c>
      <c r="M5" s="162" t="str">
        <f>'114.10月菜單'!B42</f>
        <v>佛跳牆</v>
      </c>
      <c r="N5" s="160" t="s">
        <v>143</v>
      </c>
      <c r="O5" s="161" t="s">
        <v>16</v>
      </c>
      <c r="P5" s="162" t="str">
        <f>'114.10月菜單'!B43</f>
        <v>季節蔬菜</v>
      </c>
      <c r="Q5" s="160" t="s">
        <v>144</v>
      </c>
      <c r="R5" s="161" t="s">
        <v>16</v>
      </c>
      <c r="S5" s="162" t="str">
        <f>'114.10月菜單'!B44</f>
        <v>香菇雞湯</v>
      </c>
      <c r="T5" s="160" t="s">
        <v>143</v>
      </c>
      <c r="U5" s="161" t="s">
        <v>16</v>
      </c>
      <c r="V5" s="2"/>
      <c r="W5" s="33" t="s">
        <v>44</v>
      </c>
      <c r="X5" s="202" t="s">
        <v>145</v>
      </c>
      <c r="Y5" s="203">
        <v>6.1</v>
      </c>
      <c r="Z5" s="133"/>
      <c r="AA5" s="133"/>
      <c r="AB5" s="134"/>
      <c r="AC5" s="133" t="s">
        <v>113</v>
      </c>
      <c r="AD5" s="133" t="s">
        <v>114</v>
      </c>
      <c r="AE5" s="133" t="s">
        <v>115</v>
      </c>
      <c r="AF5" s="133" t="s">
        <v>116</v>
      </c>
      <c r="AG5" s="77"/>
    </row>
    <row r="6" spans="2:33" ht="27.9" customHeight="1" x14ac:dyDescent="0.4">
      <c r="B6" s="183" t="s">
        <v>8</v>
      </c>
      <c r="C6" s="2"/>
      <c r="D6" s="2" t="s">
        <v>146</v>
      </c>
      <c r="E6" s="2"/>
      <c r="F6" s="2">
        <v>120</v>
      </c>
      <c r="G6" s="58" t="s">
        <v>89</v>
      </c>
      <c r="H6" s="98"/>
      <c r="I6" s="97">
        <v>30</v>
      </c>
      <c r="J6" s="2" t="s">
        <v>185</v>
      </c>
      <c r="K6" s="2"/>
      <c r="L6" s="2">
        <v>50</v>
      </c>
      <c r="M6" s="2" t="s">
        <v>159</v>
      </c>
      <c r="N6" s="2"/>
      <c r="O6" s="2">
        <v>40</v>
      </c>
      <c r="P6" s="2" t="s">
        <v>147</v>
      </c>
      <c r="Q6" s="2"/>
      <c r="R6" s="2">
        <v>120</v>
      </c>
      <c r="S6" s="2" t="s">
        <v>188</v>
      </c>
      <c r="T6" s="2"/>
      <c r="U6" s="2">
        <v>30</v>
      </c>
      <c r="V6" s="2"/>
      <c r="W6" s="89">
        <f>Y5*15+Y6*0+Y7*5+Y8*0+Y9*15+Y10*12+15</f>
        <v>118</v>
      </c>
      <c r="X6" s="202" t="s">
        <v>148</v>
      </c>
      <c r="Y6" s="203">
        <v>2.9</v>
      </c>
      <c r="Z6" s="137"/>
      <c r="AA6" s="134" t="s">
        <v>26</v>
      </c>
      <c r="AB6" s="134">
        <v>6</v>
      </c>
      <c r="AC6" s="134">
        <f>AB6*2</f>
        <v>12</v>
      </c>
      <c r="AD6" s="134"/>
      <c r="AE6" s="134">
        <f>AB6*15</f>
        <v>90</v>
      </c>
      <c r="AF6" s="134">
        <f>AC6*4+AE6*4</f>
        <v>408</v>
      </c>
      <c r="AG6" s="89"/>
    </row>
    <row r="7" spans="2:33" ht="27.9" customHeight="1" x14ac:dyDescent="0.3">
      <c r="B7" s="183">
        <v>27</v>
      </c>
      <c r="C7" s="2"/>
      <c r="D7" s="2"/>
      <c r="E7" s="2"/>
      <c r="F7" s="2"/>
      <c r="G7" s="2" t="s">
        <v>175</v>
      </c>
      <c r="H7" s="2"/>
      <c r="I7" s="2">
        <v>50</v>
      </c>
      <c r="J7" s="2"/>
      <c r="K7" s="2"/>
      <c r="L7" s="2"/>
      <c r="M7" s="200" t="s">
        <v>277</v>
      </c>
      <c r="N7" s="201"/>
      <c r="O7" s="2">
        <v>10</v>
      </c>
      <c r="P7" s="2"/>
      <c r="Q7" s="2"/>
      <c r="R7" s="2"/>
      <c r="S7" s="2" t="s">
        <v>170</v>
      </c>
      <c r="T7" s="2"/>
      <c r="U7" s="2">
        <v>1</v>
      </c>
      <c r="V7" s="2"/>
      <c r="W7" s="40" t="s">
        <v>99</v>
      </c>
      <c r="X7" s="202" t="s">
        <v>149</v>
      </c>
      <c r="Y7" s="203">
        <v>2.2999999999999998</v>
      </c>
      <c r="AA7" s="138" t="s">
        <v>118</v>
      </c>
      <c r="AB7" s="134">
        <v>2</v>
      </c>
      <c r="AC7" s="139">
        <f>AB7*7</f>
        <v>14</v>
      </c>
      <c r="AD7" s="134">
        <f>AB7*5</f>
        <v>10</v>
      </c>
      <c r="AE7" s="134" t="s">
        <v>29</v>
      </c>
      <c r="AF7" s="140">
        <f>AC7*4+AD7*9</f>
        <v>146</v>
      </c>
      <c r="AG7" s="77"/>
    </row>
    <row r="8" spans="2:33" ht="27.9" customHeight="1" x14ac:dyDescent="0.4">
      <c r="B8" s="183" t="s">
        <v>10</v>
      </c>
      <c r="C8" s="2"/>
      <c r="D8" s="2"/>
      <c r="E8" s="2"/>
      <c r="F8" s="2"/>
      <c r="G8" s="2"/>
      <c r="H8" s="2"/>
      <c r="I8" s="2"/>
      <c r="J8" s="2"/>
      <c r="K8" s="2"/>
      <c r="L8" s="2"/>
      <c r="M8" s="2" t="s">
        <v>278</v>
      </c>
      <c r="N8" s="2"/>
      <c r="O8" s="2">
        <v>10</v>
      </c>
      <c r="P8" s="2"/>
      <c r="Q8" s="2"/>
      <c r="R8" s="2"/>
      <c r="S8" s="2" t="s">
        <v>279</v>
      </c>
      <c r="T8" s="2"/>
      <c r="U8" s="2">
        <v>10</v>
      </c>
      <c r="V8" s="2"/>
      <c r="W8" s="87">
        <f>Y5*0+Y6*5+Y7*0+Y8*5+Y9*0+Y10*4</f>
        <v>29.5</v>
      </c>
      <c r="X8" s="202" t="s">
        <v>150</v>
      </c>
      <c r="Y8" s="203">
        <v>3</v>
      </c>
      <c r="Z8" s="137"/>
      <c r="AA8" s="133" t="s">
        <v>119</v>
      </c>
      <c r="AB8" s="134">
        <v>1.5</v>
      </c>
      <c r="AC8" s="134">
        <f>AB8*1</f>
        <v>1.5</v>
      </c>
      <c r="AD8" s="134" t="s">
        <v>120</v>
      </c>
      <c r="AE8" s="134">
        <f>AB8*5</f>
        <v>7.5</v>
      </c>
      <c r="AF8" s="134">
        <f>AC8*4+AE8*4</f>
        <v>36</v>
      </c>
      <c r="AG8" s="89"/>
    </row>
    <row r="9" spans="2:33" ht="27.9" customHeight="1" x14ac:dyDescent="0.3">
      <c r="B9" s="374" t="s">
        <v>37</v>
      </c>
      <c r="C9" s="2"/>
      <c r="D9" s="2"/>
      <c r="E9" s="2"/>
      <c r="F9" s="2"/>
      <c r="G9" s="2"/>
      <c r="H9" s="2"/>
      <c r="I9" s="2"/>
      <c r="J9" s="2"/>
      <c r="K9" s="2"/>
      <c r="L9" s="2"/>
      <c r="M9" s="2" t="s">
        <v>273</v>
      </c>
      <c r="N9" s="2"/>
      <c r="O9" s="2">
        <v>10</v>
      </c>
      <c r="P9" s="2"/>
      <c r="Q9" s="2"/>
      <c r="R9" s="2"/>
      <c r="S9" s="2"/>
      <c r="T9" s="2"/>
      <c r="U9" s="2"/>
      <c r="V9" s="2"/>
      <c r="W9" s="40" t="s">
        <v>46</v>
      </c>
      <c r="X9" s="202" t="s">
        <v>151</v>
      </c>
      <c r="Y9" s="203">
        <v>0</v>
      </c>
      <c r="AA9" s="133" t="s">
        <v>122</v>
      </c>
      <c r="AB9" s="134">
        <v>2.5</v>
      </c>
      <c r="AC9" s="134"/>
      <c r="AD9" s="134">
        <f>AB9*5</f>
        <v>12.5</v>
      </c>
      <c r="AE9" s="134" t="s">
        <v>123</v>
      </c>
      <c r="AF9" s="134">
        <f>AD9*9</f>
        <v>112.5</v>
      </c>
      <c r="AG9" s="77"/>
    </row>
    <row r="10" spans="2:33" ht="27.9" customHeight="1" x14ac:dyDescent="0.4">
      <c r="B10" s="374"/>
      <c r="C10" s="2"/>
      <c r="D10" s="2"/>
      <c r="E10" s="2"/>
      <c r="F10" s="2"/>
      <c r="G10" s="2"/>
      <c r="H10" s="2"/>
      <c r="I10" s="2"/>
      <c r="J10" s="2"/>
      <c r="K10" s="2"/>
      <c r="L10" s="2"/>
      <c r="M10" s="2" t="s">
        <v>155</v>
      </c>
      <c r="N10" s="2"/>
      <c r="O10" s="2">
        <v>1</v>
      </c>
      <c r="P10" s="2"/>
      <c r="Q10" s="2"/>
      <c r="R10" s="2"/>
      <c r="S10" s="2"/>
      <c r="T10" s="2"/>
      <c r="U10" s="2"/>
      <c r="V10" s="2"/>
      <c r="W10" s="87">
        <f>Y5*2+Y6*7+Y7*1+Y8*0+Y9*0+Y10*8</f>
        <v>34.799999999999997</v>
      </c>
      <c r="X10" s="202" t="s">
        <v>152</v>
      </c>
      <c r="Y10" s="203">
        <v>0</v>
      </c>
      <c r="Z10" s="137"/>
      <c r="AA10" s="133" t="s">
        <v>124</v>
      </c>
      <c r="AE10" s="133">
        <f>AB10*15</f>
        <v>0</v>
      </c>
      <c r="AG10" s="89"/>
    </row>
    <row r="11" spans="2:33" ht="27.9" customHeight="1" x14ac:dyDescent="0.3">
      <c r="B11" s="183" t="s">
        <v>153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 t="s">
        <v>75</v>
      </c>
      <c r="N11" s="2"/>
      <c r="O11" s="2">
        <v>1</v>
      </c>
      <c r="P11" s="2"/>
      <c r="Q11" s="2"/>
      <c r="R11" s="2"/>
      <c r="S11" s="2"/>
      <c r="T11" s="2"/>
      <c r="U11" s="2"/>
      <c r="V11" s="2"/>
      <c r="W11" s="40" t="s">
        <v>12</v>
      </c>
      <c r="X11" s="2"/>
      <c r="Y11" s="173"/>
      <c r="AC11" s="133">
        <f>SUM(AC6:AC10)</f>
        <v>27.5</v>
      </c>
      <c r="AD11" s="133">
        <f>SUM(AD6:AD10)</f>
        <v>22.5</v>
      </c>
      <c r="AE11" s="133">
        <f>SUM(AE6:AE10)</f>
        <v>97.5</v>
      </c>
      <c r="AF11" s="133">
        <f>AC11*4+AD11*9+AE11*4</f>
        <v>702.5</v>
      </c>
      <c r="AG11" s="77"/>
    </row>
    <row r="12" spans="2:33" ht="27.9" customHeight="1" x14ac:dyDescent="0.4">
      <c r="B12" s="18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88">
        <f>W6*4+W10*4+W8*9</f>
        <v>876.7</v>
      </c>
      <c r="X12" s="2"/>
      <c r="Y12" s="173"/>
      <c r="Z12" s="137"/>
      <c r="AC12" s="142">
        <f>AC11*4/AF11</f>
        <v>0.15658362989323843</v>
      </c>
      <c r="AD12" s="142">
        <f>AD11*9/AF11</f>
        <v>0.28825622775800713</v>
      </c>
      <c r="AE12" s="142">
        <f>AE11*4/AF11</f>
        <v>0.55516014234875444</v>
      </c>
      <c r="AG12" s="90"/>
    </row>
    <row r="13" spans="2:33" s="36" customFormat="1" ht="27.9" customHeight="1" x14ac:dyDescent="0.3">
      <c r="B13" s="183">
        <v>10</v>
      </c>
      <c r="C13" s="359"/>
      <c r="D13" s="32" t="str">
        <f>'114.10月菜單'!F39</f>
        <v>台式炒麵</v>
      </c>
      <c r="E13" s="32" t="s">
        <v>182</v>
      </c>
      <c r="F13" s="32"/>
      <c r="G13" s="32" t="str">
        <f>'114.10月菜單'!F40</f>
        <v>鹽酥雞(炸)</v>
      </c>
      <c r="H13" s="32" t="s">
        <v>59</v>
      </c>
      <c r="I13" s="32"/>
      <c r="J13" s="32" t="str">
        <f>'114.10月菜單'!F41</f>
        <v>茄汁黑輪條</v>
      </c>
      <c r="K13" s="32" t="s">
        <v>17</v>
      </c>
      <c r="L13" s="32"/>
      <c r="M13" s="32" t="str">
        <f>'114.10月菜單'!F42</f>
        <v>沙茶白菜滷</v>
      </c>
      <c r="N13" s="32" t="s">
        <v>17</v>
      </c>
      <c r="O13" s="32"/>
      <c r="P13" s="32" t="str">
        <f>'114.10月菜單'!F43</f>
        <v>季節蔬菜</v>
      </c>
      <c r="Q13" s="32" t="s">
        <v>18</v>
      </c>
      <c r="R13" s="32"/>
      <c r="S13" s="32" t="str">
        <f>'114.10月菜單'!F44</f>
        <v>榨菜蛋花湯</v>
      </c>
      <c r="T13" s="32" t="s">
        <v>17</v>
      </c>
      <c r="U13" s="32"/>
      <c r="V13" s="360"/>
      <c r="W13" s="33" t="s">
        <v>44</v>
      </c>
      <c r="X13" s="34" t="s">
        <v>19</v>
      </c>
      <c r="Y13" s="35">
        <v>5.5</v>
      </c>
      <c r="Z13" s="133"/>
      <c r="AA13" s="133"/>
      <c r="AB13" s="134"/>
      <c r="AC13" s="133" t="s">
        <v>113</v>
      </c>
      <c r="AD13" s="133" t="s">
        <v>125</v>
      </c>
      <c r="AE13" s="133" t="s">
        <v>115</v>
      </c>
      <c r="AF13" s="133" t="s">
        <v>126</v>
      </c>
      <c r="AG13" s="77"/>
    </row>
    <row r="14" spans="2:33" ht="27.9" customHeight="1" x14ac:dyDescent="0.4">
      <c r="B14" s="183" t="s">
        <v>8</v>
      </c>
      <c r="C14" s="359"/>
      <c r="D14" s="2" t="s">
        <v>186</v>
      </c>
      <c r="E14" s="2"/>
      <c r="F14" s="2">
        <v>150</v>
      </c>
      <c r="G14" s="2" t="s">
        <v>187</v>
      </c>
      <c r="H14" s="2"/>
      <c r="I14" s="2">
        <v>70</v>
      </c>
      <c r="J14" s="2" t="s">
        <v>191</v>
      </c>
      <c r="K14" s="2"/>
      <c r="L14" s="2">
        <v>40</v>
      </c>
      <c r="M14" s="99" t="s">
        <v>202</v>
      </c>
      <c r="N14" s="109"/>
      <c r="O14" s="111">
        <v>60</v>
      </c>
      <c r="P14" s="2" t="s">
        <v>54</v>
      </c>
      <c r="Q14" s="2"/>
      <c r="R14" s="2">
        <v>120</v>
      </c>
      <c r="S14" s="2" t="s">
        <v>207</v>
      </c>
      <c r="T14" s="2"/>
      <c r="U14" s="2">
        <v>30</v>
      </c>
      <c r="V14" s="361"/>
      <c r="W14" s="89">
        <f>Y13*15+Y14*0+Y15*5+Y16*0+Y17*15+Y18*12+15</f>
        <v>110.5</v>
      </c>
      <c r="X14" s="38" t="s">
        <v>25</v>
      </c>
      <c r="Y14" s="39">
        <v>3.2</v>
      </c>
      <c r="Z14" s="137"/>
      <c r="AA14" s="134" t="s">
        <v>127</v>
      </c>
      <c r="AB14" s="134">
        <v>6.2</v>
      </c>
      <c r="AC14" s="134">
        <f>AB14*2</f>
        <v>12.4</v>
      </c>
      <c r="AD14" s="134"/>
      <c r="AE14" s="134">
        <f>AB14*15</f>
        <v>93</v>
      </c>
      <c r="AF14" s="134">
        <f>AC14*4+AE14*4</f>
        <v>421.6</v>
      </c>
      <c r="AG14" s="89"/>
    </row>
    <row r="15" spans="2:33" ht="27.9" customHeight="1" x14ac:dyDescent="0.3">
      <c r="B15" s="183">
        <v>28</v>
      </c>
      <c r="C15" s="359"/>
      <c r="D15" s="2" t="s">
        <v>168</v>
      </c>
      <c r="E15" s="2"/>
      <c r="F15" s="2">
        <v>35</v>
      </c>
      <c r="G15" s="2"/>
      <c r="H15" s="2"/>
      <c r="I15" s="2"/>
      <c r="J15" s="2"/>
      <c r="K15" s="2"/>
      <c r="L15" s="2"/>
      <c r="M15" s="58" t="s">
        <v>155</v>
      </c>
      <c r="N15" s="110"/>
      <c r="O15" s="112">
        <v>1</v>
      </c>
      <c r="P15" s="2"/>
      <c r="Q15" s="2"/>
      <c r="R15" s="2"/>
      <c r="S15" s="2" t="s">
        <v>90</v>
      </c>
      <c r="T15" s="2"/>
      <c r="U15" s="2">
        <v>10</v>
      </c>
      <c r="V15" s="361"/>
      <c r="W15" s="40" t="s">
        <v>99</v>
      </c>
      <c r="X15" s="41" t="s">
        <v>27</v>
      </c>
      <c r="Y15" s="39">
        <v>2.6</v>
      </c>
      <c r="AA15" s="138" t="s">
        <v>128</v>
      </c>
      <c r="AB15" s="134">
        <v>2</v>
      </c>
      <c r="AC15" s="139">
        <f>AB15*7</f>
        <v>14</v>
      </c>
      <c r="AD15" s="134">
        <f>AB15*5</f>
        <v>10</v>
      </c>
      <c r="AE15" s="134" t="s">
        <v>129</v>
      </c>
      <c r="AF15" s="140">
        <f>AC15*4+AD15*9</f>
        <v>146</v>
      </c>
      <c r="AG15" s="77"/>
    </row>
    <row r="16" spans="2:33" ht="27.9" customHeight="1" x14ac:dyDescent="0.4">
      <c r="B16" s="183" t="s">
        <v>10</v>
      </c>
      <c r="C16" s="359"/>
      <c r="D16" s="86" t="s">
        <v>89</v>
      </c>
      <c r="E16" s="45"/>
      <c r="F16" s="2">
        <v>5</v>
      </c>
      <c r="G16" s="2"/>
      <c r="H16" s="45"/>
      <c r="I16" s="2"/>
      <c r="J16" s="2"/>
      <c r="K16" s="85"/>
      <c r="L16" s="2"/>
      <c r="M16" s="2" t="s">
        <v>158</v>
      </c>
      <c r="N16" s="45"/>
      <c r="O16" s="2">
        <v>10</v>
      </c>
      <c r="P16" s="2"/>
      <c r="Q16" s="45"/>
      <c r="R16" s="2"/>
      <c r="S16" s="2" t="s">
        <v>154</v>
      </c>
      <c r="T16" s="2"/>
      <c r="U16" s="2">
        <v>1</v>
      </c>
      <c r="V16" s="361"/>
      <c r="W16" s="87">
        <f>Y13*0+Y14*5+Y15*0+Y16*5+Y17*0+Y18*4</f>
        <v>31</v>
      </c>
      <c r="X16" s="41" t="s">
        <v>30</v>
      </c>
      <c r="Y16" s="39">
        <v>3</v>
      </c>
      <c r="Z16" s="137"/>
      <c r="AA16" s="133" t="s">
        <v>130</v>
      </c>
      <c r="AB16" s="134">
        <v>1.7</v>
      </c>
      <c r="AC16" s="134">
        <f>AB16*1</f>
        <v>1.7</v>
      </c>
      <c r="AD16" s="134" t="s">
        <v>129</v>
      </c>
      <c r="AE16" s="134">
        <f>AB16*5</f>
        <v>8.5</v>
      </c>
      <c r="AF16" s="134">
        <f>AC16*4+AE16*4</f>
        <v>40.799999999999997</v>
      </c>
      <c r="AG16" s="89"/>
    </row>
    <row r="17" spans="2:33" ht="27.9" customHeight="1" x14ac:dyDescent="0.3">
      <c r="B17" s="374" t="s">
        <v>165</v>
      </c>
      <c r="C17" s="359"/>
      <c r="D17" s="86" t="s">
        <v>160</v>
      </c>
      <c r="E17" s="45"/>
      <c r="F17" s="2">
        <v>5</v>
      </c>
      <c r="G17" s="2"/>
      <c r="H17" s="45"/>
      <c r="I17" s="2"/>
      <c r="J17" s="2"/>
      <c r="K17" s="45"/>
      <c r="L17" s="2"/>
      <c r="M17" s="2" t="s">
        <v>104</v>
      </c>
      <c r="N17" s="45"/>
      <c r="O17" s="2">
        <v>5</v>
      </c>
      <c r="P17" s="2"/>
      <c r="Q17" s="45"/>
      <c r="R17" s="2"/>
      <c r="S17" s="2"/>
      <c r="T17" s="85"/>
      <c r="U17" s="2"/>
      <c r="V17" s="361"/>
      <c r="W17" s="40" t="s">
        <v>103</v>
      </c>
      <c r="X17" s="41" t="s">
        <v>33</v>
      </c>
      <c r="Y17" s="39">
        <v>0</v>
      </c>
      <c r="AA17" s="133" t="s">
        <v>131</v>
      </c>
      <c r="AB17" s="134">
        <v>2.5</v>
      </c>
      <c r="AC17" s="134"/>
      <c r="AD17" s="134">
        <f>AB17*5</f>
        <v>12.5</v>
      </c>
      <c r="AE17" s="134" t="s">
        <v>129</v>
      </c>
      <c r="AF17" s="134">
        <f>AD17*9</f>
        <v>112.5</v>
      </c>
      <c r="AG17" s="77"/>
    </row>
    <row r="18" spans="2:33" ht="27.9" customHeight="1" x14ac:dyDescent="0.4">
      <c r="B18" s="374"/>
      <c r="C18" s="359"/>
      <c r="D18" s="86" t="s">
        <v>169</v>
      </c>
      <c r="E18" s="45"/>
      <c r="F18" s="2">
        <v>1</v>
      </c>
      <c r="G18" s="2"/>
      <c r="H18" s="45"/>
      <c r="I18" s="2"/>
      <c r="J18" s="2"/>
      <c r="K18" s="45"/>
      <c r="L18" s="2"/>
      <c r="M18" s="2" t="s">
        <v>280</v>
      </c>
      <c r="N18" s="45"/>
      <c r="O18" s="2">
        <v>5</v>
      </c>
      <c r="P18" s="2"/>
      <c r="Q18" s="45"/>
      <c r="R18" s="2"/>
      <c r="S18" s="2"/>
      <c r="T18" s="45"/>
      <c r="U18" s="2"/>
      <c r="V18" s="361"/>
      <c r="W18" s="87">
        <f>Y13*2+Y14*7+Y15*1+Y16*0+Y17*0+Y18*8</f>
        <v>36.000000000000007</v>
      </c>
      <c r="X18" s="81" t="s">
        <v>42</v>
      </c>
      <c r="Y18" s="46">
        <v>0</v>
      </c>
      <c r="Z18" s="137"/>
      <c r="AA18" s="133" t="s">
        <v>132</v>
      </c>
      <c r="AB18" s="134">
        <v>1</v>
      </c>
      <c r="AE18" s="133">
        <f>AB18*15</f>
        <v>15</v>
      </c>
      <c r="AG18" s="89"/>
    </row>
    <row r="19" spans="2:33" ht="27.9" customHeight="1" x14ac:dyDescent="0.3">
      <c r="B19" s="183" t="s">
        <v>153</v>
      </c>
      <c r="C19" s="141"/>
      <c r="D19" s="86" t="s">
        <v>203</v>
      </c>
      <c r="E19" s="45"/>
      <c r="F19" s="2">
        <v>1</v>
      </c>
      <c r="G19" s="2"/>
      <c r="H19" s="45"/>
      <c r="I19" s="2"/>
      <c r="J19" s="2"/>
      <c r="K19" s="45"/>
      <c r="L19" s="2"/>
      <c r="M19" s="2" t="s">
        <v>75</v>
      </c>
      <c r="N19" s="45"/>
      <c r="O19" s="2">
        <v>1</v>
      </c>
      <c r="P19" s="2"/>
      <c r="Q19" s="45"/>
      <c r="R19" s="2"/>
      <c r="S19" s="2"/>
      <c r="T19" s="45"/>
      <c r="U19" s="2"/>
      <c r="V19" s="361"/>
      <c r="W19" s="40" t="s">
        <v>12</v>
      </c>
      <c r="X19" s="49"/>
      <c r="Y19" s="39"/>
      <c r="AC19" s="133">
        <f>SUM(AC14:AC18)</f>
        <v>28.099999999999998</v>
      </c>
      <c r="AD19" s="133">
        <f>SUM(AD14:AD18)</f>
        <v>22.5</v>
      </c>
      <c r="AE19" s="133">
        <f>SUM(AE14:AE18)</f>
        <v>116.5</v>
      </c>
      <c r="AF19" s="133">
        <f>AC19*4+AD19*9+AE19*4</f>
        <v>780.9</v>
      </c>
      <c r="AG19" s="77"/>
    </row>
    <row r="20" spans="2:33" ht="27.9" customHeight="1" thickBot="1" x14ac:dyDescent="0.45">
      <c r="B20" s="185"/>
      <c r="C20" s="146"/>
      <c r="D20" s="86" t="s">
        <v>75</v>
      </c>
      <c r="E20" s="45"/>
      <c r="F20" s="2">
        <v>1</v>
      </c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62"/>
      <c r="W20" s="88">
        <f>W14*4+W18*4+W16*9</f>
        <v>865</v>
      </c>
      <c r="X20" s="54"/>
      <c r="Y20" s="55"/>
      <c r="Z20" s="137"/>
      <c r="AC20" s="142">
        <f>AC19*4/AF19</f>
        <v>0.14393648354462799</v>
      </c>
      <c r="AD20" s="142">
        <f>AD19*9/AF19</f>
        <v>0.25931617364579335</v>
      </c>
      <c r="AE20" s="142">
        <f>AE19*4/AF19</f>
        <v>0.59674734280957875</v>
      </c>
      <c r="AG20" s="90"/>
    </row>
    <row r="21" spans="2:33" s="36" customFormat="1" ht="25.95" customHeight="1" x14ac:dyDescent="0.4">
      <c r="B21" s="174">
        <v>10</v>
      </c>
      <c r="C21" s="359"/>
      <c r="D21" s="32" t="str">
        <f>'114.10月菜單'!J39</f>
        <v>香Q米飯</v>
      </c>
      <c r="E21" s="32" t="s">
        <v>15</v>
      </c>
      <c r="F21" s="32"/>
      <c r="G21" s="32" t="str">
        <f>'114.10月菜單'!J40</f>
        <v>豆干燒雞</v>
      </c>
      <c r="H21" s="32" t="s">
        <v>17</v>
      </c>
      <c r="I21" s="32"/>
      <c r="J21" s="32" t="str">
        <f>'114.10月菜單'!J41</f>
        <v>炒蛋</v>
      </c>
      <c r="K21" s="32" t="s">
        <v>167</v>
      </c>
      <c r="L21" s="32"/>
      <c r="M21" s="32" t="str">
        <f>'114.10月菜單'!J42</f>
        <v>針菇花椰菜</v>
      </c>
      <c r="N21" s="32" t="s">
        <v>167</v>
      </c>
      <c r="O21" s="32"/>
      <c r="P21" s="32" t="str">
        <f>'114.10月菜單'!J43</f>
        <v>季節蔬菜</v>
      </c>
      <c r="Q21" s="32" t="s">
        <v>18</v>
      </c>
      <c r="R21" s="32"/>
      <c r="S21" s="32" t="str">
        <f>'114.10月菜單'!J44</f>
        <v>南瓜濃湯</v>
      </c>
      <c r="T21" s="32" t="s">
        <v>157</v>
      </c>
      <c r="U21" s="32"/>
      <c r="V21" s="360"/>
      <c r="W21" s="143" t="s">
        <v>7</v>
      </c>
      <c r="X21" s="34" t="s">
        <v>145</v>
      </c>
      <c r="Y21" s="175">
        <v>6.4</v>
      </c>
      <c r="Z21" s="133"/>
      <c r="AA21" s="133"/>
      <c r="AB21" s="134"/>
      <c r="AC21" s="133" t="s">
        <v>20</v>
      </c>
      <c r="AD21" s="133" t="s">
        <v>114</v>
      </c>
      <c r="AE21" s="133" t="s">
        <v>133</v>
      </c>
      <c r="AF21" s="133" t="s">
        <v>116</v>
      </c>
      <c r="AG21" s="77"/>
    </row>
    <row r="22" spans="2:33" s="58" customFormat="1" ht="25.95" customHeight="1" x14ac:dyDescent="0.55000000000000004">
      <c r="B22" s="176" t="s">
        <v>76</v>
      </c>
      <c r="C22" s="359"/>
      <c r="D22" s="2" t="s">
        <v>24</v>
      </c>
      <c r="E22" s="2"/>
      <c r="F22" s="2">
        <v>120</v>
      </c>
      <c r="G22" s="94" t="s">
        <v>201</v>
      </c>
      <c r="H22" s="94"/>
      <c r="I22" s="94">
        <v>30</v>
      </c>
      <c r="J22" s="94" t="s">
        <v>90</v>
      </c>
      <c r="K22" s="94"/>
      <c r="L22" s="94">
        <v>50</v>
      </c>
      <c r="M22" s="2" t="s">
        <v>176</v>
      </c>
      <c r="N22" s="2"/>
      <c r="O22" s="2">
        <v>75</v>
      </c>
      <c r="P22" s="2" t="s">
        <v>51</v>
      </c>
      <c r="Q22" s="2"/>
      <c r="R22" s="2">
        <v>120</v>
      </c>
      <c r="S22" s="2" t="s">
        <v>312</v>
      </c>
      <c r="T22" s="2"/>
      <c r="U22" s="2">
        <v>20</v>
      </c>
      <c r="V22" s="361"/>
      <c r="W22" s="144">
        <f>Y21*15+Y22*0+Y23*5+Y24*0+Y25*15+Y26*12+15</f>
        <v>121.5</v>
      </c>
      <c r="X22" s="38" t="s">
        <v>148</v>
      </c>
      <c r="Y22" s="177">
        <v>3</v>
      </c>
      <c r="Z22" s="56"/>
      <c r="AA22" s="134" t="s">
        <v>134</v>
      </c>
      <c r="AB22" s="134">
        <v>6.2</v>
      </c>
      <c r="AC22" s="134">
        <f>AB22*2</f>
        <v>12.4</v>
      </c>
      <c r="AD22" s="134"/>
      <c r="AE22" s="134">
        <f>AB22*15</f>
        <v>93</v>
      </c>
      <c r="AF22" s="134">
        <f>AC22*4+AE22*4</f>
        <v>421.6</v>
      </c>
      <c r="AG22" s="89"/>
    </row>
    <row r="23" spans="2:33" s="58" customFormat="1" ht="25.95" customHeight="1" x14ac:dyDescent="0.4">
      <c r="B23" s="176">
        <v>29</v>
      </c>
      <c r="C23" s="359"/>
      <c r="D23" s="2"/>
      <c r="E23" s="2"/>
      <c r="F23" s="2"/>
      <c r="G23" s="2" t="s">
        <v>210</v>
      </c>
      <c r="H23" s="45"/>
      <c r="I23" s="2">
        <v>70</v>
      </c>
      <c r="J23" s="94"/>
      <c r="K23" s="94"/>
      <c r="L23" s="94"/>
      <c r="M23" s="2" t="s">
        <v>104</v>
      </c>
      <c r="N23" s="2"/>
      <c r="O23" s="2">
        <v>5</v>
      </c>
      <c r="P23" s="94"/>
      <c r="Q23" s="94"/>
      <c r="R23" s="94"/>
      <c r="S23" s="2"/>
      <c r="T23" s="2"/>
      <c r="U23" s="2"/>
      <c r="V23" s="361"/>
      <c r="W23" s="145" t="s">
        <v>9</v>
      </c>
      <c r="X23" s="41" t="s">
        <v>149</v>
      </c>
      <c r="Y23" s="177">
        <v>2.1</v>
      </c>
      <c r="AA23" s="138" t="s">
        <v>118</v>
      </c>
      <c r="AB23" s="134">
        <v>2.1</v>
      </c>
      <c r="AC23" s="139">
        <f>AB23*7</f>
        <v>14.700000000000001</v>
      </c>
      <c r="AD23" s="134">
        <f>AB23*5</f>
        <v>10.5</v>
      </c>
      <c r="AE23" s="134" t="s">
        <v>120</v>
      </c>
      <c r="AF23" s="140">
        <f>AC23*4+AD23*9</f>
        <v>153.30000000000001</v>
      </c>
      <c r="AG23" s="77"/>
    </row>
    <row r="24" spans="2:33" s="58" customFormat="1" ht="25.95" customHeight="1" x14ac:dyDescent="0.55000000000000004">
      <c r="B24" s="176" t="s">
        <v>50</v>
      </c>
      <c r="C24" s="359"/>
      <c r="D24" s="2"/>
      <c r="E24" s="2"/>
      <c r="F24" s="2"/>
      <c r="G24" s="94"/>
      <c r="H24" s="94"/>
      <c r="I24" s="94"/>
      <c r="J24" s="94"/>
      <c r="K24" s="94"/>
      <c r="L24" s="94"/>
      <c r="M24" s="2" t="s">
        <v>155</v>
      </c>
      <c r="N24" s="85"/>
      <c r="O24" s="2">
        <v>1</v>
      </c>
      <c r="P24" s="94"/>
      <c r="Q24" s="94"/>
      <c r="R24" s="94"/>
      <c r="S24" s="94"/>
      <c r="T24" s="94"/>
      <c r="U24" s="94"/>
      <c r="V24" s="361"/>
      <c r="W24" s="144">
        <f>Y21*0+Y22*5+Y23*0+Y24*5+Y25*0+Y26*4</f>
        <v>30</v>
      </c>
      <c r="X24" s="41" t="s">
        <v>150</v>
      </c>
      <c r="Y24" s="177">
        <v>3</v>
      </c>
      <c r="Z24" s="56"/>
      <c r="AA24" s="133" t="s">
        <v>119</v>
      </c>
      <c r="AB24" s="134">
        <v>1.6</v>
      </c>
      <c r="AC24" s="134">
        <f>AB24*1</f>
        <v>1.6</v>
      </c>
      <c r="AD24" s="134" t="s">
        <v>120</v>
      </c>
      <c r="AE24" s="134">
        <f>AB24*5</f>
        <v>8</v>
      </c>
      <c r="AF24" s="134">
        <f>AC24*4+AE24*4</f>
        <v>38.4</v>
      </c>
      <c r="AG24" s="89"/>
    </row>
    <row r="25" spans="2:33" s="58" customFormat="1" ht="25.95" customHeight="1" x14ac:dyDescent="0.3">
      <c r="B25" s="374" t="s">
        <v>39</v>
      </c>
      <c r="C25" s="359"/>
      <c r="D25" s="2"/>
      <c r="E25" s="2"/>
      <c r="F25" s="2"/>
      <c r="G25" s="94"/>
      <c r="H25" s="94"/>
      <c r="I25" s="94"/>
      <c r="J25" s="94"/>
      <c r="K25" s="94"/>
      <c r="L25" s="94"/>
      <c r="M25" s="2"/>
      <c r="N25" s="2"/>
      <c r="O25" s="2"/>
      <c r="P25" s="94"/>
      <c r="Q25" s="94"/>
      <c r="R25" s="94"/>
      <c r="S25" s="94"/>
      <c r="T25" s="94"/>
      <c r="U25" s="94"/>
      <c r="V25" s="361"/>
      <c r="W25" s="145" t="s">
        <v>11</v>
      </c>
      <c r="X25" s="41" t="s">
        <v>151</v>
      </c>
      <c r="Y25" s="177">
        <v>0</v>
      </c>
      <c r="AA25" s="133" t="s">
        <v>122</v>
      </c>
      <c r="AB25" s="134">
        <v>2.5</v>
      </c>
      <c r="AC25" s="134"/>
      <c r="AD25" s="134">
        <f>AB25*5</f>
        <v>12.5</v>
      </c>
      <c r="AE25" s="134" t="s">
        <v>120</v>
      </c>
      <c r="AF25" s="134">
        <f>AD25*9</f>
        <v>112.5</v>
      </c>
      <c r="AG25" s="77"/>
    </row>
    <row r="26" spans="2:33" s="58" customFormat="1" ht="25.95" customHeight="1" x14ac:dyDescent="0.55000000000000004">
      <c r="B26" s="374"/>
      <c r="C26" s="359"/>
      <c r="D26" s="45"/>
      <c r="E26" s="45"/>
      <c r="F26" s="2"/>
      <c r="G26" s="94"/>
      <c r="H26" s="95"/>
      <c r="I26" s="94"/>
      <c r="J26" s="94"/>
      <c r="K26" s="95"/>
      <c r="L26" s="94"/>
      <c r="M26" s="2"/>
      <c r="N26" s="2"/>
      <c r="O26" s="2"/>
      <c r="P26" s="94"/>
      <c r="Q26" s="95"/>
      <c r="R26" s="94"/>
      <c r="S26" s="94"/>
      <c r="T26" s="95"/>
      <c r="U26" s="94"/>
      <c r="V26" s="361"/>
      <c r="W26" s="144">
        <f>Y21*2+Y22*7+Y23*1+Y24*0+Y25*0+Y26*8</f>
        <v>35.9</v>
      </c>
      <c r="X26" s="81" t="s">
        <v>152</v>
      </c>
      <c r="Y26" s="178">
        <v>0</v>
      </c>
      <c r="Z26" s="56"/>
      <c r="AA26" s="133" t="s">
        <v>124</v>
      </c>
      <c r="AB26" s="134"/>
      <c r="AC26" s="133"/>
      <c r="AD26" s="133"/>
      <c r="AE26" s="133">
        <f>AB26*15</f>
        <v>0</v>
      </c>
      <c r="AF26" s="133"/>
      <c r="AG26" s="89"/>
    </row>
    <row r="27" spans="2:33" s="58" customFormat="1" ht="25.95" customHeight="1" x14ac:dyDescent="0.3">
      <c r="B27" s="186" t="s">
        <v>36</v>
      </c>
      <c r="C27" s="141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61"/>
      <c r="W27" s="145" t="s">
        <v>12</v>
      </c>
      <c r="X27" s="49"/>
      <c r="Y27" s="177"/>
      <c r="AA27" s="133"/>
      <c r="AB27" s="134"/>
      <c r="AC27" s="133">
        <f>SUM(AC22:AC26)</f>
        <v>28.700000000000003</v>
      </c>
      <c r="AD27" s="133">
        <f>SUM(AD22:AD26)</f>
        <v>23</v>
      </c>
      <c r="AE27" s="133">
        <f>SUM(AE22:AE26)</f>
        <v>101</v>
      </c>
      <c r="AF27" s="133">
        <f>AC27*4+AD27*9+AE27*4</f>
        <v>725.8</v>
      </c>
      <c r="AG27" s="77"/>
    </row>
    <row r="28" spans="2:33" s="58" customFormat="1" ht="25.95" customHeight="1" x14ac:dyDescent="0.55000000000000004">
      <c r="B28" s="184"/>
      <c r="C28" s="189"/>
      <c r="D28" s="190"/>
      <c r="E28" s="190"/>
      <c r="F28" s="191"/>
      <c r="G28" s="191"/>
      <c r="H28" s="190"/>
      <c r="I28" s="191"/>
      <c r="J28" s="191"/>
      <c r="K28" s="190"/>
      <c r="L28" s="191"/>
      <c r="M28" s="191"/>
      <c r="N28" s="190"/>
      <c r="O28" s="191"/>
      <c r="P28" s="191"/>
      <c r="Q28" s="190"/>
      <c r="R28" s="191"/>
      <c r="S28" s="191"/>
      <c r="T28" s="190"/>
      <c r="U28" s="191"/>
      <c r="V28" s="375"/>
      <c r="W28" s="192">
        <f>W22*4+W26*4+W24*9</f>
        <v>899.6</v>
      </c>
      <c r="X28" s="193"/>
      <c r="Y28" s="194"/>
      <c r="Z28" s="56"/>
      <c r="AB28" s="68"/>
      <c r="AC28" s="142">
        <f>AC27*4/AF27</f>
        <v>0.15817029484706532</v>
      </c>
      <c r="AD28" s="142">
        <f>AD27*9/AF27</f>
        <v>0.28520253513364563</v>
      </c>
      <c r="AE28" s="142">
        <f>AE27*4/AF27</f>
        <v>0.55662717001928907</v>
      </c>
      <c r="AG28" s="90"/>
    </row>
    <row r="29" spans="2:33" s="36" customFormat="1" ht="25.95" customHeight="1" x14ac:dyDescent="0.4">
      <c r="B29" s="195">
        <v>10</v>
      </c>
      <c r="C29" s="376"/>
      <c r="D29" s="196" t="str">
        <f>'114.10月菜單'!N39</f>
        <v>香Q米飯</v>
      </c>
      <c r="E29" s="196" t="s">
        <v>15</v>
      </c>
      <c r="F29" s="196"/>
      <c r="G29" s="196" t="str">
        <f>'114.10月菜單'!N40</f>
        <v>泡菜肉片</v>
      </c>
      <c r="H29" s="196" t="s">
        <v>17</v>
      </c>
      <c r="I29" s="196"/>
      <c r="J29" s="196" t="str">
        <f>'114.10月菜單'!N41</f>
        <v>咖哩雞</v>
      </c>
      <c r="K29" s="196" t="s">
        <v>17</v>
      </c>
      <c r="L29" s="196"/>
      <c r="M29" s="196" t="str">
        <f>'114.10月菜單'!N42</f>
        <v>沙茶筍絲</v>
      </c>
      <c r="N29" s="196" t="s">
        <v>17</v>
      </c>
      <c r="O29" s="196"/>
      <c r="P29" s="196" t="str">
        <f>'114.10月菜單'!N43</f>
        <v>季節蔬菜</v>
      </c>
      <c r="Q29" s="196" t="s">
        <v>18</v>
      </c>
      <c r="R29" s="196"/>
      <c r="S29" s="196" t="str">
        <f>'114.10月菜單'!N44</f>
        <v>海芽蛋花湯</v>
      </c>
      <c r="T29" s="196" t="s">
        <v>17</v>
      </c>
      <c r="U29" s="196"/>
      <c r="V29" s="377"/>
      <c r="W29" s="197" t="s">
        <v>7</v>
      </c>
      <c r="X29" s="198" t="s">
        <v>145</v>
      </c>
      <c r="Y29" s="199">
        <v>6</v>
      </c>
      <c r="Z29" s="133"/>
      <c r="AA29" s="133"/>
      <c r="AB29" s="134"/>
      <c r="AC29" s="133" t="s">
        <v>135</v>
      </c>
      <c r="AD29" s="133" t="s">
        <v>114</v>
      </c>
      <c r="AE29" s="133" t="s">
        <v>136</v>
      </c>
      <c r="AF29" s="133" t="s">
        <v>137</v>
      </c>
      <c r="AG29" s="77"/>
    </row>
    <row r="30" spans="2:33" ht="25.95" customHeight="1" x14ac:dyDescent="0.4">
      <c r="B30" s="176" t="s">
        <v>76</v>
      </c>
      <c r="C30" s="359"/>
      <c r="D30" s="2" t="s">
        <v>24</v>
      </c>
      <c r="E30" s="2"/>
      <c r="F30" s="2">
        <v>120</v>
      </c>
      <c r="G30" s="94" t="s">
        <v>175</v>
      </c>
      <c r="H30" s="94"/>
      <c r="I30" s="94">
        <v>50</v>
      </c>
      <c r="J30" s="94" t="s">
        <v>184</v>
      </c>
      <c r="K30" s="94"/>
      <c r="L30" s="94">
        <v>45</v>
      </c>
      <c r="M30" s="99" t="s">
        <v>171</v>
      </c>
      <c r="N30" s="109"/>
      <c r="O30" s="111">
        <v>45</v>
      </c>
      <c r="P30" s="2" t="s">
        <v>51</v>
      </c>
      <c r="Q30" s="2"/>
      <c r="R30" s="2">
        <v>120</v>
      </c>
      <c r="S30" s="94" t="s">
        <v>177</v>
      </c>
      <c r="T30" s="94"/>
      <c r="U30" s="94">
        <v>5</v>
      </c>
      <c r="V30" s="361"/>
      <c r="W30" s="144">
        <f>Y29*15+Y30*0+Y31*5+Y32*0+Y33*15+Y34*12+15</f>
        <v>115</v>
      </c>
      <c r="X30" s="38" t="s">
        <v>148</v>
      </c>
      <c r="Y30" s="177">
        <v>2.9</v>
      </c>
      <c r="Z30" s="137"/>
      <c r="AA30" s="134" t="s">
        <v>134</v>
      </c>
      <c r="AB30" s="134">
        <v>6</v>
      </c>
      <c r="AC30" s="134">
        <f>AB30*2</f>
        <v>12</v>
      </c>
      <c r="AD30" s="134"/>
      <c r="AE30" s="134">
        <f>AB30*15</f>
        <v>90</v>
      </c>
      <c r="AF30" s="134">
        <f>AC30*4+AE30*4</f>
        <v>408</v>
      </c>
      <c r="AG30" s="89"/>
    </row>
    <row r="31" spans="2:33" ht="25.95" customHeight="1" x14ac:dyDescent="0.4">
      <c r="B31" s="176">
        <v>30</v>
      </c>
      <c r="C31" s="359"/>
      <c r="D31" s="2"/>
      <c r="E31" s="2"/>
      <c r="F31" s="2"/>
      <c r="G31" s="2" t="s">
        <v>159</v>
      </c>
      <c r="H31" s="45"/>
      <c r="I31" s="2">
        <v>30</v>
      </c>
      <c r="J31" s="94" t="s">
        <v>279</v>
      </c>
      <c r="K31" s="94"/>
      <c r="L31" s="94">
        <v>20</v>
      </c>
      <c r="M31" s="58" t="s">
        <v>158</v>
      </c>
      <c r="N31" s="110"/>
      <c r="O31" s="112">
        <v>10</v>
      </c>
      <c r="P31" s="94"/>
      <c r="Q31" s="94"/>
      <c r="R31" s="94"/>
      <c r="S31" s="94" t="s">
        <v>90</v>
      </c>
      <c r="T31" s="94"/>
      <c r="U31" s="94">
        <v>10</v>
      </c>
      <c r="V31" s="361"/>
      <c r="W31" s="145" t="s">
        <v>9</v>
      </c>
      <c r="X31" s="41" t="s">
        <v>149</v>
      </c>
      <c r="Y31" s="177">
        <v>2</v>
      </c>
      <c r="AA31" s="138" t="s">
        <v>118</v>
      </c>
      <c r="AB31" s="134">
        <v>2</v>
      </c>
      <c r="AC31" s="139">
        <f>AB31*7</f>
        <v>14</v>
      </c>
      <c r="AD31" s="134">
        <f>AB31*5</f>
        <v>10</v>
      </c>
      <c r="AE31" s="134" t="s">
        <v>120</v>
      </c>
      <c r="AF31" s="140">
        <f>AC31*4+AD31*9</f>
        <v>146</v>
      </c>
      <c r="AG31" s="77"/>
    </row>
    <row r="32" spans="2:33" ht="25.95" customHeight="1" x14ac:dyDescent="0.4">
      <c r="B32" s="176" t="s">
        <v>50</v>
      </c>
      <c r="C32" s="359"/>
      <c r="D32" s="2"/>
      <c r="E32" s="2"/>
      <c r="F32" s="2"/>
      <c r="G32" s="94"/>
      <c r="H32" s="94"/>
      <c r="I32" s="94"/>
      <c r="J32" s="94" t="s">
        <v>155</v>
      </c>
      <c r="K32" s="94"/>
      <c r="L32" s="94">
        <v>1</v>
      </c>
      <c r="M32" s="2" t="s">
        <v>280</v>
      </c>
      <c r="N32" s="45"/>
      <c r="O32" s="2">
        <v>10</v>
      </c>
      <c r="P32" s="94"/>
      <c r="Q32" s="94"/>
      <c r="R32" s="94"/>
      <c r="S32" s="94" t="s">
        <v>154</v>
      </c>
      <c r="T32" s="94"/>
      <c r="U32" s="94">
        <v>1</v>
      </c>
      <c r="V32" s="361"/>
      <c r="W32" s="144">
        <f>Y29*0+Y30*5+Y31*0+Y32*5+Y33*0+Y34*4</f>
        <v>29.5</v>
      </c>
      <c r="X32" s="41" t="s">
        <v>150</v>
      </c>
      <c r="Y32" s="177">
        <v>3</v>
      </c>
      <c r="Z32" s="137"/>
      <c r="AA32" s="133" t="s">
        <v>138</v>
      </c>
      <c r="AB32" s="134">
        <v>1.8</v>
      </c>
      <c r="AC32" s="134">
        <f>AB32*1</f>
        <v>1.8</v>
      </c>
      <c r="AD32" s="134" t="s">
        <v>123</v>
      </c>
      <c r="AE32" s="134">
        <f>AB32*5</f>
        <v>9</v>
      </c>
      <c r="AF32" s="134">
        <f>AC32*4+AE32*4</f>
        <v>43.2</v>
      </c>
      <c r="AG32" s="89"/>
    </row>
    <row r="33" spans="2:33" ht="25.95" customHeight="1" x14ac:dyDescent="0.3">
      <c r="B33" s="374" t="s">
        <v>40</v>
      </c>
      <c r="C33" s="359"/>
      <c r="D33" s="2"/>
      <c r="E33" s="2"/>
      <c r="F33" s="2"/>
      <c r="G33" s="94"/>
      <c r="H33" s="94"/>
      <c r="I33" s="94"/>
      <c r="J33" s="94" t="s">
        <v>281</v>
      </c>
      <c r="K33" s="94"/>
      <c r="L33" s="94">
        <v>1</v>
      </c>
      <c r="M33" s="2" t="s">
        <v>155</v>
      </c>
      <c r="N33" s="45"/>
      <c r="O33" s="2">
        <v>1</v>
      </c>
      <c r="P33" s="94"/>
      <c r="Q33" s="94"/>
      <c r="R33" s="94"/>
      <c r="S33" s="94"/>
      <c r="T33" s="94"/>
      <c r="U33" s="94"/>
      <c r="V33" s="361"/>
      <c r="W33" s="145" t="s">
        <v>11</v>
      </c>
      <c r="X33" s="41" t="s">
        <v>151</v>
      </c>
      <c r="Y33" s="177">
        <v>0</v>
      </c>
      <c r="AA33" s="133" t="s">
        <v>34</v>
      </c>
      <c r="AB33" s="134">
        <v>2.5</v>
      </c>
      <c r="AC33" s="134"/>
      <c r="AD33" s="134">
        <f>AB33*5</f>
        <v>12.5</v>
      </c>
      <c r="AE33" s="134" t="s">
        <v>123</v>
      </c>
      <c r="AF33" s="134">
        <f>AD33*9</f>
        <v>112.5</v>
      </c>
      <c r="AG33" s="77"/>
    </row>
    <row r="34" spans="2:33" ht="25.95" customHeight="1" x14ac:dyDescent="0.4">
      <c r="B34" s="374"/>
      <c r="C34" s="359"/>
      <c r="D34" s="45"/>
      <c r="E34" s="45"/>
      <c r="F34" s="2"/>
      <c r="G34" s="94"/>
      <c r="H34" s="95"/>
      <c r="I34" s="94"/>
      <c r="J34" s="94"/>
      <c r="K34" s="95"/>
      <c r="L34" s="94"/>
      <c r="M34" s="2" t="s">
        <v>75</v>
      </c>
      <c r="N34" s="45"/>
      <c r="O34" s="2">
        <v>1</v>
      </c>
      <c r="P34" s="94"/>
      <c r="Q34" s="95"/>
      <c r="R34" s="94"/>
      <c r="S34" s="94"/>
      <c r="T34" s="95"/>
      <c r="U34" s="94"/>
      <c r="V34" s="361"/>
      <c r="W34" s="144">
        <f>Y29*2+Y30*7+Y31*1+Y32*0+Y33*0+Y34*8</f>
        <v>34.299999999999997</v>
      </c>
      <c r="X34" s="81" t="s">
        <v>152</v>
      </c>
      <c r="Y34" s="178">
        <v>0</v>
      </c>
      <c r="Z34" s="137"/>
      <c r="AA34" s="133" t="s">
        <v>124</v>
      </c>
      <c r="AB34" s="134">
        <v>1</v>
      </c>
      <c r="AE34" s="133">
        <f>AB34*15</f>
        <v>15</v>
      </c>
      <c r="AG34" s="89"/>
    </row>
    <row r="35" spans="2:33" ht="25.95" customHeight="1" x14ac:dyDescent="0.3">
      <c r="B35" s="186" t="s">
        <v>36</v>
      </c>
      <c r="C35" s="141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61"/>
      <c r="W35" s="145" t="s">
        <v>12</v>
      </c>
      <c r="X35" s="49"/>
      <c r="Y35" s="177"/>
      <c r="AC35" s="133">
        <f>SUM(AC30:AC34)</f>
        <v>27.8</v>
      </c>
      <c r="AD35" s="133">
        <f>SUM(AD30:AD34)</f>
        <v>22.5</v>
      </c>
      <c r="AE35" s="133">
        <f>SUM(AE30:AE34)</f>
        <v>114</v>
      </c>
      <c r="AF35" s="133">
        <f>AC35*4+AD35*9+AE35*4</f>
        <v>769.7</v>
      </c>
      <c r="AG35" s="77"/>
    </row>
    <row r="36" spans="2:33" ht="25.95" customHeight="1" x14ac:dyDescent="0.4">
      <c r="B36" s="184"/>
      <c r="C36" s="189"/>
      <c r="D36" s="190"/>
      <c r="E36" s="190"/>
      <c r="F36" s="191"/>
      <c r="G36" s="191"/>
      <c r="H36" s="190"/>
      <c r="I36" s="191"/>
      <c r="J36" s="191"/>
      <c r="K36" s="190"/>
      <c r="L36" s="191"/>
      <c r="M36" s="191"/>
      <c r="N36" s="190"/>
      <c r="O36" s="191"/>
      <c r="P36" s="191"/>
      <c r="Q36" s="190"/>
      <c r="R36" s="191"/>
      <c r="S36" s="191"/>
      <c r="T36" s="190"/>
      <c r="U36" s="191"/>
      <c r="V36" s="375"/>
      <c r="W36" s="192">
        <f>W30*4+W34*4+W32*9</f>
        <v>862.7</v>
      </c>
      <c r="X36" s="193"/>
      <c r="Y36" s="194"/>
      <c r="Z36" s="137"/>
      <c r="AC36" s="142">
        <f>AC35*4/AF35</f>
        <v>0.14447187215798363</v>
      </c>
      <c r="AD36" s="142">
        <f>AD35*9/AF35</f>
        <v>0.26308951539560865</v>
      </c>
      <c r="AE36" s="142">
        <f>AE35*4/AF35</f>
        <v>0.59243861244640761</v>
      </c>
      <c r="AG36" s="90"/>
    </row>
    <row r="37" spans="2:33" s="36" customFormat="1" ht="25.95" customHeight="1" x14ac:dyDescent="0.4">
      <c r="B37" s="195">
        <v>10</v>
      </c>
      <c r="C37" s="372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361"/>
      <c r="W37" s="145" t="s">
        <v>112</v>
      </c>
      <c r="X37" s="41"/>
      <c r="Y37" s="177"/>
      <c r="Z37" s="133"/>
      <c r="AA37" s="133"/>
      <c r="AB37" s="134"/>
      <c r="AC37" s="133" t="s">
        <v>139</v>
      </c>
      <c r="AD37" s="133" t="s">
        <v>140</v>
      </c>
      <c r="AE37" s="133" t="s">
        <v>133</v>
      </c>
      <c r="AF37" s="133" t="s">
        <v>116</v>
      </c>
      <c r="AG37" s="77"/>
    </row>
    <row r="38" spans="2:33" ht="25.95" customHeight="1" x14ac:dyDescent="0.4">
      <c r="B38" s="176" t="s">
        <v>76</v>
      </c>
      <c r="C38" s="359"/>
      <c r="D38" s="2"/>
      <c r="E38" s="2"/>
      <c r="F38" s="2"/>
      <c r="G38" s="94"/>
      <c r="H38" s="94"/>
      <c r="I38" s="94"/>
      <c r="J38" s="94"/>
      <c r="K38" s="94"/>
      <c r="L38" s="94"/>
      <c r="M38" s="2"/>
      <c r="N38" s="2"/>
      <c r="O38" s="2"/>
      <c r="P38" s="2"/>
      <c r="Q38" s="2"/>
      <c r="R38" s="2"/>
      <c r="S38" s="94"/>
      <c r="T38" s="94"/>
      <c r="U38" s="94"/>
      <c r="V38" s="361"/>
      <c r="W38" s="144">
        <v>0</v>
      </c>
      <c r="X38" s="38"/>
      <c r="Y38" s="177"/>
      <c r="Z38" s="137"/>
      <c r="AA38" s="134" t="s">
        <v>141</v>
      </c>
      <c r="AB38" s="134">
        <v>6</v>
      </c>
      <c r="AC38" s="134">
        <f>AB38*2</f>
        <v>12</v>
      </c>
      <c r="AD38" s="134"/>
      <c r="AE38" s="134">
        <f>AB38*15</f>
        <v>90</v>
      </c>
      <c r="AF38" s="134">
        <f>AC38*4+AE38*4</f>
        <v>408</v>
      </c>
      <c r="AG38" s="89"/>
    </row>
    <row r="39" spans="2:33" ht="25.95" customHeight="1" x14ac:dyDescent="0.4">
      <c r="B39" s="176">
        <v>31</v>
      </c>
      <c r="C39" s="359"/>
      <c r="D39" s="2"/>
      <c r="E39" s="2"/>
      <c r="F39" s="2"/>
      <c r="G39" s="2"/>
      <c r="H39" s="45"/>
      <c r="I39" s="2"/>
      <c r="J39" s="94"/>
      <c r="K39" s="94"/>
      <c r="L39" s="94"/>
      <c r="M39" s="2"/>
      <c r="N39" s="2"/>
      <c r="O39" s="2"/>
      <c r="P39" s="94"/>
      <c r="Q39" s="94"/>
      <c r="R39" s="94"/>
      <c r="S39" s="94"/>
      <c r="T39" s="94"/>
      <c r="U39" s="94"/>
      <c r="V39" s="361"/>
      <c r="W39" s="145" t="s">
        <v>117</v>
      </c>
      <c r="X39" s="41"/>
      <c r="Y39" s="177"/>
      <c r="AA39" s="138" t="s">
        <v>118</v>
      </c>
      <c r="AB39" s="134">
        <v>2.2999999999999998</v>
      </c>
      <c r="AC39" s="139">
        <f>AB39*7</f>
        <v>16.099999999999998</v>
      </c>
      <c r="AD39" s="134">
        <f>AB39*5</f>
        <v>11.5</v>
      </c>
      <c r="AE39" s="134" t="s">
        <v>123</v>
      </c>
      <c r="AF39" s="140">
        <f>AC39*4+AD39*9</f>
        <v>167.89999999999998</v>
      </c>
      <c r="AG39" s="77"/>
    </row>
    <row r="40" spans="2:33" ht="25.95" customHeight="1" x14ac:dyDescent="0.4">
      <c r="B40" s="176" t="s">
        <v>50</v>
      </c>
      <c r="C40" s="359"/>
      <c r="D40" s="2"/>
      <c r="E40" s="2"/>
      <c r="F40" s="2"/>
      <c r="G40" s="94"/>
      <c r="H40" s="94"/>
      <c r="I40" s="94"/>
      <c r="J40" s="94"/>
      <c r="K40" s="94"/>
      <c r="L40" s="94"/>
      <c r="M40" s="2"/>
      <c r="N40" s="85"/>
      <c r="O40" s="2"/>
      <c r="P40" s="94"/>
      <c r="Q40" s="94"/>
      <c r="R40" s="94"/>
      <c r="S40" s="94"/>
      <c r="T40" s="94"/>
      <c r="U40" s="94"/>
      <c r="V40" s="361"/>
      <c r="W40" s="144">
        <v>0</v>
      </c>
      <c r="X40" s="41"/>
      <c r="Y40" s="177"/>
      <c r="Z40" s="137"/>
      <c r="AA40" s="133" t="s">
        <v>138</v>
      </c>
      <c r="AB40" s="134">
        <v>1.6</v>
      </c>
      <c r="AC40" s="134">
        <f>AB40*1</f>
        <v>1.6</v>
      </c>
      <c r="AD40" s="134" t="s">
        <v>120</v>
      </c>
      <c r="AE40" s="134">
        <f>AB40*5</f>
        <v>8</v>
      </c>
      <c r="AF40" s="134">
        <f>AC40*4+AE40*4</f>
        <v>38.4</v>
      </c>
      <c r="AG40" s="89"/>
    </row>
    <row r="41" spans="2:33" ht="25.95" customHeight="1" x14ac:dyDescent="0.3">
      <c r="B41" s="374" t="s">
        <v>32</v>
      </c>
      <c r="C41" s="359"/>
      <c r="D41" s="2"/>
      <c r="E41" s="2"/>
      <c r="F41" s="2"/>
      <c r="G41" s="94"/>
      <c r="H41" s="94"/>
      <c r="I41" s="94"/>
      <c r="J41" s="94"/>
      <c r="K41" s="94"/>
      <c r="L41" s="94"/>
      <c r="M41" s="2"/>
      <c r="N41" s="2"/>
      <c r="O41" s="2"/>
      <c r="P41" s="94"/>
      <c r="Q41" s="94"/>
      <c r="R41" s="94"/>
      <c r="S41" s="94"/>
      <c r="T41" s="94"/>
      <c r="U41" s="94"/>
      <c r="V41" s="361"/>
      <c r="W41" s="145" t="s">
        <v>121</v>
      </c>
      <c r="X41" s="41"/>
      <c r="Y41" s="177"/>
      <c r="AA41" s="133" t="s">
        <v>122</v>
      </c>
      <c r="AB41" s="134">
        <v>2.5</v>
      </c>
      <c r="AC41" s="134"/>
      <c r="AD41" s="134">
        <f>AB41*5</f>
        <v>12.5</v>
      </c>
      <c r="AE41" s="134" t="s">
        <v>123</v>
      </c>
      <c r="AF41" s="134">
        <f>AD41*9</f>
        <v>112.5</v>
      </c>
      <c r="AG41" s="77"/>
    </row>
    <row r="42" spans="2:33" ht="25.95" customHeight="1" x14ac:dyDescent="0.4">
      <c r="B42" s="374"/>
      <c r="C42" s="359"/>
      <c r="D42" s="45"/>
      <c r="E42" s="45"/>
      <c r="F42" s="2"/>
      <c r="G42" s="94"/>
      <c r="H42" s="95"/>
      <c r="I42" s="94"/>
      <c r="J42" s="94"/>
      <c r="K42" s="95"/>
      <c r="L42" s="94"/>
      <c r="M42" s="2"/>
      <c r="N42" s="2"/>
      <c r="O42" s="2"/>
      <c r="P42" s="94"/>
      <c r="Q42" s="95"/>
      <c r="R42" s="94"/>
      <c r="S42" s="94"/>
      <c r="T42" s="95"/>
      <c r="U42" s="94"/>
      <c r="V42" s="361"/>
      <c r="W42" s="144">
        <v>0</v>
      </c>
      <c r="X42" s="81"/>
      <c r="Y42" s="178"/>
      <c r="Z42" s="137"/>
      <c r="AA42" s="133" t="s">
        <v>35</v>
      </c>
      <c r="AE42" s="133">
        <f>AB42*15</f>
        <v>0</v>
      </c>
      <c r="AG42" s="89"/>
    </row>
    <row r="43" spans="2:33" ht="25.95" customHeight="1" x14ac:dyDescent="0.3">
      <c r="B43" s="186" t="s">
        <v>36</v>
      </c>
      <c r="C43" s="141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61"/>
      <c r="W43" s="145" t="s">
        <v>12</v>
      </c>
      <c r="X43" s="49"/>
      <c r="Y43" s="177"/>
      <c r="AC43" s="133">
        <f>SUM(AC38:AC42)</f>
        <v>29.7</v>
      </c>
      <c r="AD43" s="133">
        <f>SUM(AD38:AD42)</f>
        <v>24</v>
      </c>
      <c r="AE43" s="133">
        <f>SUM(AE38:AE42)</f>
        <v>98</v>
      </c>
      <c r="AF43" s="133">
        <f>AC43*4+AD43*9+AE43*4</f>
        <v>726.8</v>
      </c>
      <c r="AG43" s="77"/>
    </row>
    <row r="44" spans="2:33" ht="25.95" customHeight="1" thickBot="1" x14ac:dyDescent="0.45">
      <c r="B44" s="187"/>
      <c r="C44" s="146"/>
      <c r="D44" s="147"/>
      <c r="E44" s="147"/>
      <c r="F44" s="148"/>
      <c r="G44" s="148"/>
      <c r="H44" s="147"/>
      <c r="I44" s="148"/>
      <c r="J44" s="148"/>
      <c r="K44" s="147"/>
      <c r="L44" s="148"/>
      <c r="M44" s="148"/>
      <c r="N44" s="147"/>
      <c r="O44" s="148"/>
      <c r="P44" s="148"/>
      <c r="Q44" s="147"/>
      <c r="R44" s="148"/>
      <c r="S44" s="148"/>
      <c r="T44" s="147"/>
      <c r="U44" s="148"/>
      <c r="V44" s="373"/>
      <c r="W44" s="149">
        <f>W38*4+W42*4+W40*9</f>
        <v>0</v>
      </c>
      <c r="X44" s="150"/>
      <c r="Y44" s="179"/>
      <c r="Z44" s="137"/>
      <c r="AC44" s="142">
        <f>AC43*4/AF43</f>
        <v>0.16345624656026417</v>
      </c>
      <c r="AD44" s="142">
        <f>AD43*9/AF43</f>
        <v>0.29719317556411667</v>
      </c>
      <c r="AE44" s="142">
        <f>AE43*4/AF43</f>
        <v>0.53935057787561924</v>
      </c>
      <c r="AG44" s="90"/>
    </row>
  </sheetData>
  <mergeCells count="16">
    <mergeCell ref="B1:Y1"/>
    <mergeCell ref="B2:G2"/>
    <mergeCell ref="F3:L3"/>
    <mergeCell ref="B9:B10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</mergeCells>
  <phoneticPr fontId="19" type="noConversion"/>
  <pageMargins left="0.23622047244094491" right="0.23622047244094491" top="0.19685039370078741" bottom="0.19685039370078741" header="0.31496062992125984" footer="0.31496062992125984"/>
  <pageSetup paperSize="9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114.10月菜單</vt:lpstr>
      <vt:lpstr>第一週明細</vt:lpstr>
      <vt:lpstr>第二週明細</vt:lpstr>
      <vt:lpstr>第三週明細</vt:lpstr>
      <vt:lpstr>第四週明細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2025-09-22T07:40:02Z</cp:lastPrinted>
  <dcterms:created xsi:type="dcterms:W3CDTF">2013-10-17T10:44:48Z</dcterms:created>
  <dcterms:modified xsi:type="dcterms:W3CDTF">2025-09-22T07:40:03Z</dcterms:modified>
</cp:coreProperties>
</file>