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9.13\"/>
    </mc:Choice>
  </mc:AlternateContent>
  <xr:revisionPtr revIDLastSave="0" documentId="13_ncr:1_{E6FCC8DA-EB4B-4BB8-9540-DFD4B974A9AD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114.10月菜單" sheetId="20" r:id="rId1"/>
    <sheet name="第一週明細" sheetId="3" r:id="rId2"/>
    <sheet name="第二週明細" sheetId="4" r:id="rId3"/>
    <sheet name="第三週明細" sheetId="7" r:id="rId4"/>
    <sheet name="第四週明細" sheetId="8" r:id="rId5"/>
    <sheet name="第五週明細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8" l="1"/>
  <c r="W22" i="22"/>
  <c r="W6" i="22"/>
  <c r="W22" i="8"/>
  <c r="W38" i="7"/>
  <c r="W14" i="7"/>
  <c r="W30" i="4" l="1"/>
  <c r="W22" i="4"/>
  <c r="W14" i="4"/>
  <c r="W18" i="4"/>
  <c r="W42" i="22" l="1"/>
  <c r="U46" i="20" s="1"/>
  <c r="W40" i="22"/>
  <c r="U45" i="20" s="1"/>
  <c r="W38" i="22"/>
  <c r="W44" i="22" s="1"/>
  <c r="S45" i="20" s="1"/>
  <c r="S37" i="22"/>
  <c r="P37" i="22"/>
  <c r="M37" i="22"/>
  <c r="J37" i="22"/>
  <c r="G37" i="22"/>
  <c r="D37" i="22"/>
  <c r="W34" i="4"/>
  <c r="Q19" i="20" s="1"/>
  <c r="W32" i="4"/>
  <c r="Q18" i="20" s="1"/>
  <c r="S29" i="4"/>
  <c r="P29" i="4"/>
  <c r="M29" i="4"/>
  <c r="J29" i="4"/>
  <c r="G29" i="4"/>
  <c r="D29" i="4"/>
  <c r="W30" i="22"/>
  <c r="S46" i="20" l="1"/>
  <c r="W36" i="4"/>
  <c r="O18" i="20" s="1"/>
  <c r="O19" i="20"/>
  <c r="M37" i="3" l="1"/>
  <c r="J37" i="3"/>
  <c r="G37" i="3"/>
  <c r="D37" i="3"/>
  <c r="S13" i="8" l="1"/>
  <c r="G13" i="7"/>
  <c r="J21" i="7"/>
  <c r="S29" i="22" l="1"/>
  <c r="P29" i="22"/>
  <c r="M29" i="22"/>
  <c r="J29" i="22"/>
  <c r="G29" i="22"/>
  <c r="S21" i="22"/>
  <c r="P21" i="22"/>
  <c r="M21" i="22"/>
  <c r="J21" i="22"/>
  <c r="G21" i="22"/>
  <c r="D29" i="22"/>
  <c r="D21" i="22"/>
  <c r="W34" i="22"/>
  <c r="Q46" i="20" s="1"/>
  <c r="W32" i="22"/>
  <c r="Q45" i="20" s="1"/>
  <c r="O46" i="20"/>
  <c r="W26" i="22"/>
  <c r="W24" i="22"/>
  <c r="M45" i="20" s="1"/>
  <c r="K46" i="20"/>
  <c r="S13" i="4"/>
  <c r="P13" i="4"/>
  <c r="M13" i="4"/>
  <c r="J13" i="4"/>
  <c r="G13" i="4"/>
  <c r="D13" i="4"/>
  <c r="D5" i="4"/>
  <c r="I19" i="20"/>
  <c r="W16" i="4"/>
  <c r="I18" i="20" s="1"/>
  <c r="W28" i="22" l="1"/>
  <c r="K45" i="20" s="1"/>
  <c r="W20" i="4"/>
  <c r="G18" i="20" s="1"/>
  <c r="G19" i="20"/>
  <c r="W36" i="22"/>
  <c r="O45" i="20" s="1"/>
  <c r="M46" i="20"/>
  <c r="W18" i="22"/>
  <c r="W26" i="8"/>
  <c r="W18" i="8"/>
  <c r="W34" i="7"/>
  <c r="W26" i="7"/>
  <c r="S13" i="22" l="1"/>
  <c r="P13" i="22"/>
  <c r="M13" i="22"/>
  <c r="J13" i="22"/>
  <c r="G13" i="22"/>
  <c r="D13" i="22"/>
  <c r="I46" i="20"/>
  <c r="W16" i="22"/>
  <c r="I45" i="20" s="1"/>
  <c r="W14" i="22"/>
  <c r="W20" i="22" l="1"/>
  <c r="G45" i="20" s="1"/>
  <c r="G46" i="20"/>
  <c r="W42" i="7"/>
  <c r="W26" i="4" l="1"/>
  <c r="W42" i="3"/>
  <c r="S5" i="22" l="1"/>
  <c r="P5" i="22"/>
  <c r="M5" i="22"/>
  <c r="J5" i="22"/>
  <c r="G5" i="22"/>
  <c r="D5" i="22"/>
  <c r="W22" i="3" l="1"/>
  <c r="W10" i="22" l="1"/>
  <c r="E46" i="20" s="1"/>
  <c r="W8" i="22"/>
  <c r="E45" i="20" s="1"/>
  <c r="C46" i="20"/>
  <c r="AE42" i="22"/>
  <c r="AD41" i="22"/>
  <c r="AE40" i="22"/>
  <c r="AC40" i="22"/>
  <c r="AF40" i="22" s="1"/>
  <c r="AD39" i="22"/>
  <c r="AC39" i="22"/>
  <c r="AE38" i="22"/>
  <c r="AE43" i="22" s="1"/>
  <c r="AC38" i="22"/>
  <c r="AC43" i="22" s="1"/>
  <c r="AE34" i="22"/>
  <c r="AD33" i="22"/>
  <c r="AF33" i="22" s="1"/>
  <c r="AE32" i="22"/>
  <c r="AC32" i="22"/>
  <c r="AD31" i="22"/>
  <c r="AC31" i="22"/>
  <c r="AE30" i="22"/>
  <c r="AE35" i="22" s="1"/>
  <c r="AC30" i="22"/>
  <c r="AE26" i="22"/>
  <c r="AD25" i="22"/>
  <c r="AF25" i="22" s="1"/>
  <c r="AE24" i="22"/>
  <c r="AC24" i="22"/>
  <c r="AD23" i="22"/>
  <c r="AD27" i="22" s="1"/>
  <c r="AC23" i="22"/>
  <c r="AE22" i="22"/>
  <c r="AC22" i="22"/>
  <c r="AE18" i="22"/>
  <c r="AD17" i="22"/>
  <c r="AF17" i="22" s="1"/>
  <c r="AE16" i="22"/>
  <c r="AC16" i="22"/>
  <c r="AF16" i="22" s="1"/>
  <c r="AD15" i="22"/>
  <c r="AC15" i="22"/>
  <c r="AE14" i="22"/>
  <c r="AC14" i="22"/>
  <c r="AD43" i="22" l="1"/>
  <c r="AF22" i="22"/>
  <c r="AF15" i="22"/>
  <c r="AF31" i="22"/>
  <c r="AF39" i="22"/>
  <c r="AF24" i="22"/>
  <c r="AE27" i="22"/>
  <c r="AE19" i="22"/>
  <c r="AF23" i="22"/>
  <c r="AF30" i="22"/>
  <c r="AD35" i="22"/>
  <c r="AC19" i="22"/>
  <c r="AC27" i="22"/>
  <c r="AF32" i="22"/>
  <c r="W12" i="22"/>
  <c r="C45" i="20" s="1"/>
  <c r="AF43" i="22"/>
  <c r="AE44" i="22" s="1"/>
  <c r="AD19" i="22"/>
  <c r="AF14" i="22"/>
  <c r="AC35" i="22"/>
  <c r="AF38" i="22"/>
  <c r="AF41" i="22"/>
  <c r="AF27" i="22" l="1"/>
  <c r="AC28" i="22" s="1"/>
  <c r="AF19" i="22"/>
  <c r="AE20" i="22" s="1"/>
  <c r="AC20" i="22"/>
  <c r="AF35" i="22"/>
  <c r="AC36" i="22" s="1"/>
  <c r="AD28" i="22"/>
  <c r="AE28" i="22"/>
  <c r="AD20" i="22"/>
  <c r="AD44" i="22"/>
  <c r="AC44" i="22"/>
  <c r="AD36" i="22" l="1"/>
  <c r="AE36" i="22"/>
  <c r="P29" i="7" l="1"/>
  <c r="W24" i="7"/>
  <c r="W22" i="7"/>
  <c r="W28" i="7" l="1"/>
  <c r="W26" i="3"/>
  <c r="W40" i="8" l="1"/>
  <c r="W32" i="8"/>
  <c r="W34" i="8"/>
  <c r="W24" i="8"/>
  <c r="W16" i="8"/>
  <c r="W10" i="8"/>
  <c r="W32" i="7"/>
  <c r="W16" i="7"/>
  <c r="W18" i="7"/>
  <c r="W10" i="7"/>
  <c r="S5" i="7"/>
  <c r="U10" i="20"/>
  <c r="W40" i="3"/>
  <c r="U9" i="20" s="1"/>
  <c r="W38" i="3"/>
  <c r="S10" i="20" s="1"/>
  <c r="S37" i="3"/>
  <c r="P37" i="3"/>
  <c r="W32" i="3"/>
  <c r="W34" i="3"/>
  <c r="W24" i="3"/>
  <c r="W44" i="3" l="1"/>
  <c r="S9" i="20" s="1"/>
  <c r="G37" i="8" l="1"/>
  <c r="D37" i="8"/>
  <c r="S29" i="3"/>
  <c r="P29" i="3"/>
  <c r="M29" i="3"/>
  <c r="J29" i="3"/>
  <c r="G29" i="3"/>
  <c r="D29" i="3"/>
  <c r="Q10" i="20"/>
  <c r="Q9" i="20"/>
  <c r="W30" i="3"/>
  <c r="W36" i="3" l="1"/>
  <c r="O9" i="20" s="1"/>
  <c r="O10" i="20"/>
  <c r="W44" i="8"/>
  <c r="W8" i="8" l="1"/>
  <c r="Q37" i="20" l="1"/>
  <c r="S29" i="8"/>
  <c r="P29" i="8"/>
  <c r="M29" i="8"/>
  <c r="J29" i="8"/>
  <c r="G29" i="8"/>
  <c r="D29" i="8"/>
  <c r="Q36" i="20"/>
  <c r="W30" i="8"/>
  <c r="O37" i="20" s="1"/>
  <c r="W40" i="7"/>
  <c r="W8" i="7"/>
  <c r="M10" i="20"/>
  <c r="W24" i="4"/>
  <c r="M9" i="20"/>
  <c r="K10" i="20"/>
  <c r="S21" i="3"/>
  <c r="P21" i="3"/>
  <c r="M21" i="3"/>
  <c r="J21" i="3"/>
  <c r="G21" i="3"/>
  <c r="D21" i="3"/>
  <c r="W36" i="8" l="1"/>
  <c r="O36" i="20" s="1"/>
  <c r="W28" i="3"/>
  <c r="K9" i="20" s="1"/>
  <c r="W14" i="8"/>
  <c r="W30" i="7"/>
  <c r="W6" i="7"/>
  <c r="W28" i="4"/>
  <c r="W36" i="7" l="1"/>
  <c r="W28" i="8"/>
  <c r="K36" i="20" s="1"/>
  <c r="W20" i="8"/>
  <c r="W12" i="8"/>
  <c r="W44" i="7"/>
  <c r="W20" i="7"/>
  <c r="W12" i="7"/>
  <c r="S5" i="8" l="1"/>
  <c r="P5" i="8"/>
  <c r="M5" i="8"/>
  <c r="J5" i="8"/>
  <c r="G5" i="8"/>
  <c r="D5" i="8"/>
  <c r="E37" i="20" l="1"/>
  <c r="E36" i="20"/>
  <c r="C37" i="20"/>
  <c r="C36" i="20" l="1"/>
  <c r="E28" i="20" l="1"/>
  <c r="P5" i="7"/>
  <c r="M5" i="7"/>
  <c r="J5" i="7"/>
  <c r="G5" i="7"/>
  <c r="D5" i="7"/>
  <c r="E27" i="20" l="1"/>
  <c r="C27" i="20"/>
  <c r="C28" i="20"/>
  <c r="M21" i="7"/>
  <c r="M37" i="20" l="1"/>
  <c r="I37" i="20"/>
  <c r="U27" i="20"/>
  <c r="M19" i="20"/>
  <c r="K19" i="20"/>
  <c r="K37" i="20"/>
  <c r="I36" i="20"/>
  <c r="G37" i="20"/>
  <c r="S21" i="8"/>
  <c r="P21" i="8"/>
  <c r="M21" i="8"/>
  <c r="J21" i="8"/>
  <c r="G21" i="8"/>
  <c r="D21" i="8"/>
  <c r="P13" i="8"/>
  <c r="M13" i="8"/>
  <c r="J13" i="8"/>
  <c r="G13" i="8"/>
  <c r="D13" i="8"/>
  <c r="M36" i="20" l="1"/>
  <c r="G36" i="20"/>
  <c r="D21" i="7" l="1"/>
  <c r="S13" i="7"/>
  <c r="P13" i="7"/>
  <c r="M13" i="7"/>
  <c r="J13" i="7"/>
  <c r="D13" i="7"/>
  <c r="D37" i="4"/>
  <c r="G28" i="20" l="1"/>
  <c r="I27" i="20"/>
  <c r="I28" i="20"/>
  <c r="G27" i="20" l="1"/>
  <c r="S37" i="7" l="1"/>
  <c r="P37" i="7"/>
  <c r="M37" i="7"/>
  <c r="J37" i="7"/>
  <c r="G37" i="7"/>
  <c r="D37" i="7"/>
  <c r="S29" i="7"/>
  <c r="M29" i="7"/>
  <c r="J29" i="7"/>
  <c r="G29" i="7"/>
  <c r="D29" i="7"/>
  <c r="S21" i="7"/>
  <c r="P21" i="7"/>
  <c r="G21" i="7"/>
  <c r="S21" i="4"/>
  <c r="P21" i="4"/>
  <c r="M21" i="4"/>
  <c r="J21" i="4"/>
  <c r="G21" i="4"/>
  <c r="D21" i="4"/>
  <c r="M18" i="20"/>
  <c r="Q28" i="20" l="1"/>
  <c r="M28" i="20"/>
  <c r="O28" i="20"/>
  <c r="U28" i="20"/>
  <c r="M27" i="20"/>
  <c r="S28" i="20"/>
  <c r="K28" i="20"/>
  <c r="Q27" i="20"/>
  <c r="K18" i="20"/>
  <c r="O27" i="20" l="1"/>
  <c r="K27" i="20"/>
  <c r="S27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<sst xmlns="http://schemas.openxmlformats.org/spreadsheetml/2006/main" count="1373" uniqueCount="297">
  <si>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</si>
  <si>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</si>
  <si>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</si>
  <si>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</si>
  <si>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</si>
  <si>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</si>
  <si>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</si>
  <si>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</si>
  <si>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</si>
  <si>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</si>
  <si>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</si>
  <si>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</si>
  <si>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</si>
  <si>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</si>
  <si>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</si>
  <si>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</si>
  <si>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</si>
  <si>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</si>
  <si>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</si>
  <si>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</si>
  <si>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</si>
  <si>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</si>
  <si>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</si>
  <si>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</si>
  <si>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</si>
  <si>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</si>
  <si>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</si>
  <si>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</si>
  <si>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</si>
  <si>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</si>
  <si>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</si>
  <si>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</si>
  <si>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</si>
  <si>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</si>
  <si>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</si>
  <si>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</si>
  <si>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</si>
  <si>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</si>
  <si>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</si>
  <si>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</si>
  <si>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</si>
  <si>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</si>
  <si>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</si>
  <si>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</si>
  <si>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</si>
  <si>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</si>
  <si>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</si>
  <si>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</si>
  <si>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</si>
  <si>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</si>
  <si>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</si>
  <si>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</si>
  <si>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</si>
  <si>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香Q米飯</t>
    <phoneticPr fontId="19" type="noConversion"/>
  </si>
  <si>
    <t>星期三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</si>
  <si>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</si>
  <si>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</si>
  <si>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</si>
  <si>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雞蛋</t>
    <phoneticPr fontId="19" type="noConversion"/>
  </si>
  <si>
    <t>味噌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</si>
  <si>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</si>
  <si>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</si>
  <si>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</si>
  <si>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熱量:</t>
    <phoneticPr fontId="19" type="noConversion"/>
  </si>
  <si>
    <t>蒸</t>
    <phoneticPr fontId="19" type="noConversion"/>
  </si>
  <si>
    <t>炸</t>
    <phoneticPr fontId="19" type="noConversion"/>
  </si>
  <si>
    <t>金針菇</t>
    <phoneticPr fontId="19" type="noConversion"/>
  </si>
  <si>
    <t>洋蔥</t>
    <phoneticPr fontId="19" type="noConversion"/>
  </si>
  <si>
    <t>白米</t>
    <phoneticPr fontId="19" type="noConversion"/>
  </si>
  <si>
    <t>麥片飯</t>
    <phoneticPr fontId="19" type="noConversion"/>
  </si>
  <si>
    <t>白米</t>
    <phoneticPr fontId="19" type="noConversion"/>
  </si>
  <si>
    <t>木耳</t>
    <phoneticPr fontId="19" type="noConversion"/>
  </si>
  <si>
    <t>月</t>
    <phoneticPr fontId="19" type="noConversion"/>
  </si>
  <si>
    <t>蒸</t>
    <phoneticPr fontId="19" type="noConversion"/>
  </si>
  <si>
    <t>川燙</t>
    <phoneticPr fontId="19" type="noConversion"/>
  </si>
  <si>
    <t>醃</t>
    <phoneticPr fontId="19" type="noConversion"/>
  </si>
  <si>
    <t>紫菜</t>
    <phoneticPr fontId="19" type="noConversion"/>
  </si>
  <si>
    <t>冬瓜</t>
    <phoneticPr fontId="19" type="noConversion"/>
  </si>
  <si>
    <t>豆</t>
    <phoneticPr fontId="19" type="noConversion"/>
  </si>
  <si>
    <t>烤</t>
    <phoneticPr fontId="19" type="noConversion"/>
  </si>
  <si>
    <t>榨菜肉絲湯(醃)</t>
    <phoneticPr fontId="19" type="noConversion"/>
  </si>
  <si>
    <t>生鮮豬絞肉</t>
    <phoneticPr fontId="19" type="noConversion"/>
  </si>
  <si>
    <t>煮</t>
    <phoneticPr fontId="19" type="noConversion"/>
  </si>
  <si>
    <t>川燙</t>
    <phoneticPr fontId="19" type="noConversion"/>
  </si>
  <si>
    <t>星期四</t>
    <phoneticPr fontId="19" type="noConversion"/>
  </si>
  <si>
    <t>蔬菜</t>
    <phoneticPr fontId="19" type="noConversion"/>
  </si>
  <si>
    <t>麵條</t>
    <phoneticPr fontId="19" type="noConversion"/>
  </si>
  <si>
    <t>白蘿蔔</t>
    <phoneticPr fontId="19" type="noConversion"/>
  </si>
  <si>
    <t>三色豆</t>
    <phoneticPr fontId="19" type="noConversion"/>
  </si>
  <si>
    <t>川燙</t>
    <phoneticPr fontId="19" type="noConversion"/>
  </si>
  <si>
    <t>蔬菜</t>
    <phoneticPr fontId="19" type="noConversion"/>
  </si>
  <si>
    <t>杏鮑菇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</si>
  <si>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</si>
  <si>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</si>
  <si>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</si>
  <si>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</si>
  <si>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</si>
  <si>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</si>
  <si>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</si>
  <si>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</si>
  <si>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</si>
  <si>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豬肉及豬可食部位原料之原產地:台灣</t>
  </si>
  <si>
    <t>國慶日</t>
    <phoneticPr fontId="19" type="noConversion"/>
  </si>
  <si>
    <t>小米飯</t>
    <phoneticPr fontId="19" type="noConversion"/>
  </si>
  <si>
    <t>胡蘿蔔</t>
    <phoneticPr fontId="19" type="noConversion"/>
  </si>
  <si>
    <t>新鮮麻竹筍</t>
    <phoneticPr fontId="19" type="noConversion"/>
  </si>
  <si>
    <t>生鮮豬後腿肉絲</t>
    <phoneticPr fontId="19" type="noConversion"/>
  </si>
  <si>
    <t>小米</t>
    <phoneticPr fontId="19" type="noConversion"/>
  </si>
  <si>
    <t>結球白菜</t>
    <phoneticPr fontId="19" type="noConversion"/>
  </si>
  <si>
    <t>乾裙帶菜</t>
    <phoneticPr fontId="19" type="noConversion"/>
  </si>
  <si>
    <t>粉薑</t>
    <phoneticPr fontId="19" type="noConversion"/>
  </si>
  <si>
    <t>冷凍玉米粒</t>
    <phoneticPr fontId="19" type="noConversion"/>
  </si>
  <si>
    <t>芡</t>
    <phoneticPr fontId="19" type="noConversion"/>
  </si>
  <si>
    <t>馬鈴薯</t>
    <phoneticPr fontId="19" type="noConversion"/>
  </si>
  <si>
    <t>生鮮豬前腿肉片</t>
    <phoneticPr fontId="19" type="noConversion"/>
  </si>
  <si>
    <t>綠豆芽</t>
    <phoneticPr fontId="19" type="noConversion"/>
  </si>
  <si>
    <t>甘藍</t>
    <phoneticPr fontId="19" type="noConversion"/>
  </si>
  <si>
    <t>大麥片</t>
    <phoneticPr fontId="19" type="noConversion"/>
  </si>
  <si>
    <t>糙粳米</t>
    <phoneticPr fontId="19" type="noConversion"/>
  </si>
  <si>
    <t>海</t>
    <phoneticPr fontId="19" type="noConversion"/>
  </si>
  <si>
    <t>傳統豆腐</t>
    <phoneticPr fontId="19" type="noConversion"/>
  </si>
  <si>
    <t>豬肉來源:臺灣(豬肉及豬可食部位原料之原產地:臺灣)</t>
    <phoneticPr fontId="19" type="noConversion"/>
  </si>
  <si>
    <t>糙米飯</t>
    <phoneticPr fontId="19" type="noConversion"/>
  </si>
  <si>
    <t>小米飯</t>
    <phoneticPr fontId="19" type="noConversion"/>
  </si>
  <si>
    <t>味噌菇菇湯</t>
    <phoneticPr fontId="19" type="noConversion"/>
  </si>
  <si>
    <t>咖哩粉</t>
    <phoneticPr fontId="19" type="noConversion"/>
  </si>
  <si>
    <t>加</t>
    <phoneticPr fontId="19" type="noConversion"/>
  </si>
  <si>
    <t>煮</t>
    <phoneticPr fontId="19" type="noConversion"/>
  </si>
  <si>
    <t>煮</t>
    <phoneticPr fontId="19" type="noConversion"/>
  </si>
  <si>
    <t>柴魚片</t>
    <phoneticPr fontId="19" type="noConversion"/>
  </si>
  <si>
    <t>黑豆干</t>
    <phoneticPr fontId="19" type="noConversion"/>
  </si>
  <si>
    <t>煮</t>
    <phoneticPr fontId="19" type="noConversion"/>
  </si>
  <si>
    <t>煮</t>
    <phoneticPr fontId="19" type="noConversion"/>
  </si>
  <si>
    <t>香腸</t>
    <phoneticPr fontId="19" type="noConversion"/>
  </si>
  <si>
    <t>白米</t>
    <phoneticPr fontId="19" type="noConversion"/>
  </si>
  <si>
    <t>炒</t>
    <phoneticPr fontId="19" type="noConversion"/>
  </si>
  <si>
    <t>紫菜蛋花湯</t>
    <phoneticPr fontId="19" type="noConversion"/>
  </si>
  <si>
    <t>放假一天</t>
    <phoneticPr fontId="19" type="noConversion"/>
  </si>
  <si>
    <t>榨菜</t>
    <phoneticPr fontId="19" type="noConversion"/>
  </si>
  <si>
    <t>豆干片</t>
    <phoneticPr fontId="19" type="noConversion"/>
  </si>
  <si>
    <t>生鮮雞排</t>
    <phoneticPr fontId="19" type="noConversion"/>
  </si>
  <si>
    <t>咔啦小雞腿(炸)</t>
    <phoneticPr fontId="19" type="noConversion"/>
  </si>
  <si>
    <t>蘿蔔肉絲湯</t>
    <phoneticPr fontId="19" type="noConversion"/>
  </si>
  <si>
    <t>鮮嫩里肌</t>
    <phoneticPr fontId="19" type="noConversion"/>
  </si>
  <si>
    <t>海芽蛋花湯</t>
    <phoneticPr fontId="19" type="noConversion"/>
  </si>
  <si>
    <t>日式豆腐湯(豆)</t>
    <phoneticPr fontId="19" type="noConversion"/>
  </si>
  <si>
    <t>生鮮翅小腿</t>
    <phoneticPr fontId="19" type="noConversion"/>
  </si>
  <si>
    <t>生鮮豬里肌肉排</t>
    <phoneticPr fontId="19" type="noConversion"/>
  </si>
  <si>
    <t>雞水煮蛋</t>
    <phoneticPr fontId="19" type="noConversion"/>
  </si>
  <si>
    <t>冬瓜鮮菇湯</t>
    <phoneticPr fontId="19" type="noConversion"/>
  </si>
  <si>
    <t>里肌肉排</t>
    <phoneticPr fontId="19" type="noConversion"/>
  </si>
  <si>
    <t>金針肉絲湯(醃)</t>
    <phoneticPr fontId="19" type="noConversion"/>
  </si>
  <si>
    <t>鹹豬肉</t>
    <phoneticPr fontId="19" type="noConversion"/>
  </si>
  <si>
    <t>海帶結</t>
    <phoneticPr fontId="19" type="noConversion"/>
  </si>
  <si>
    <t>滷</t>
    <phoneticPr fontId="19" type="noConversion"/>
  </si>
  <si>
    <t>香菇絲</t>
    <phoneticPr fontId="19" type="noConversion"/>
  </si>
  <si>
    <t>生鮮雞胸肉</t>
    <phoneticPr fontId="19" type="noConversion"/>
  </si>
  <si>
    <t>金針</t>
    <phoneticPr fontId="19" type="noConversion"/>
  </si>
  <si>
    <t>每週供應魚類產品.小心魚刺</t>
    <phoneticPr fontId="19" type="noConversion"/>
  </si>
  <si>
    <t>蔬菜蛋花湯</t>
    <phoneticPr fontId="19" type="noConversion"/>
  </si>
  <si>
    <t>酸白菜</t>
    <phoneticPr fontId="19" type="noConversion"/>
  </si>
  <si>
    <t>海加</t>
    <phoneticPr fontId="19" type="noConversion"/>
  </si>
  <si>
    <t>10月1日(三)</t>
    <phoneticPr fontId="19" type="noConversion"/>
  </si>
  <si>
    <t>10月2日(四)</t>
    <phoneticPr fontId="19" type="noConversion"/>
  </si>
  <si>
    <t>10月3日(五)</t>
    <phoneticPr fontId="19" type="noConversion"/>
  </si>
  <si>
    <t>10月7日(二)</t>
    <phoneticPr fontId="19" type="noConversion"/>
  </si>
  <si>
    <t>10月8日(三)</t>
    <phoneticPr fontId="19" type="noConversion"/>
  </si>
  <si>
    <t>10月9日(四)</t>
    <phoneticPr fontId="19" type="noConversion"/>
  </si>
  <si>
    <t>10月10日(五)</t>
    <phoneticPr fontId="19" type="noConversion"/>
  </si>
  <si>
    <t>10月13日(一)</t>
    <phoneticPr fontId="19" type="noConversion"/>
  </si>
  <si>
    <t>10月14日(二)</t>
    <phoneticPr fontId="19" type="noConversion"/>
  </si>
  <si>
    <t>10月15日(三)</t>
    <phoneticPr fontId="19" type="noConversion"/>
  </si>
  <si>
    <t>10月16日(四)</t>
    <phoneticPr fontId="19" type="noConversion"/>
  </si>
  <si>
    <t>10月17日(五)</t>
    <phoneticPr fontId="19" type="noConversion"/>
  </si>
  <si>
    <t>10月20日(一)</t>
    <phoneticPr fontId="19" type="noConversion"/>
  </si>
  <si>
    <t>10月21日(二)</t>
    <phoneticPr fontId="19" type="noConversion"/>
  </si>
  <si>
    <t>10月22日(三)</t>
    <phoneticPr fontId="19" type="noConversion"/>
  </si>
  <si>
    <t>10月23日(四)</t>
    <phoneticPr fontId="19" type="noConversion"/>
  </si>
  <si>
    <t>10月24日(五)</t>
    <phoneticPr fontId="19" type="noConversion"/>
  </si>
  <si>
    <t>10月27日(一)</t>
    <phoneticPr fontId="19" type="noConversion"/>
  </si>
  <si>
    <t>10月28日(二)</t>
    <phoneticPr fontId="19" type="noConversion"/>
  </si>
  <si>
    <t>10月29日(三)</t>
    <phoneticPr fontId="19" type="noConversion"/>
  </si>
  <si>
    <t>10月30日(四)</t>
    <phoneticPr fontId="19" type="noConversion"/>
  </si>
  <si>
    <t>10月31日(五)</t>
    <phoneticPr fontId="19" type="noConversion"/>
  </si>
  <si>
    <t>10月6日(一)</t>
    <phoneticPr fontId="19" type="noConversion"/>
  </si>
  <si>
    <t>中秋節</t>
    <phoneticPr fontId="19" type="noConversion"/>
  </si>
  <si>
    <t>光復節</t>
    <phoneticPr fontId="19" type="noConversion"/>
  </si>
  <si>
    <t>補假</t>
    <phoneticPr fontId="19" type="noConversion"/>
  </si>
  <si>
    <t>不上課</t>
    <phoneticPr fontId="19" type="noConversion"/>
  </si>
  <si>
    <t>味噌海芽湯</t>
    <phoneticPr fontId="19" type="noConversion"/>
  </si>
  <si>
    <t>金針菇蛋花湯</t>
    <phoneticPr fontId="19" type="noConversion"/>
  </si>
  <si>
    <t>蘿蔔香菇湯</t>
    <phoneticPr fontId="19" type="noConversion"/>
  </si>
  <si>
    <t>冬瓜湯</t>
    <phoneticPr fontId="19" type="noConversion"/>
  </si>
  <si>
    <t>鮮蔬蛋花湯</t>
    <phoneticPr fontId="19" type="noConversion"/>
  </si>
  <si>
    <t>竹筍湯</t>
    <phoneticPr fontId="19" type="noConversion"/>
  </si>
  <si>
    <t>菇類</t>
    <phoneticPr fontId="19" type="noConversion"/>
  </si>
  <si>
    <t>南瓜</t>
    <phoneticPr fontId="19" type="noConversion"/>
  </si>
  <si>
    <t>香菇</t>
    <phoneticPr fontId="19" type="noConversion"/>
  </si>
  <si>
    <t>壽喜燒肉</t>
    <phoneticPr fontId="19" type="noConversion"/>
  </si>
  <si>
    <t>滷味(豆)</t>
    <phoneticPr fontId="19" type="noConversion"/>
  </si>
  <si>
    <t>茶香滷蛋</t>
    <phoneticPr fontId="19" type="noConversion"/>
  </si>
  <si>
    <t>黃金布丁蒸蛋</t>
    <phoneticPr fontId="19" type="noConversion"/>
  </si>
  <si>
    <t>大阪燒(海)</t>
    <phoneticPr fontId="19" type="noConversion"/>
  </si>
  <si>
    <t>國宴白菜西魯肉</t>
    <phoneticPr fontId="19" type="noConversion"/>
  </si>
  <si>
    <t>泡菜鍋(豆)</t>
    <phoneticPr fontId="19" type="noConversion"/>
  </si>
  <si>
    <t>水水蒸蛋</t>
    <phoneticPr fontId="19" type="noConversion"/>
  </si>
  <si>
    <t>特濃咖哩</t>
    <phoneticPr fontId="19" type="noConversion"/>
  </si>
  <si>
    <t>家常菜脯蛋(醃)</t>
    <phoneticPr fontId="19" type="noConversion"/>
  </si>
  <si>
    <t>白花針菇</t>
    <phoneticPr fontId="19" type="noConversion"/>
  </si>
  <si>
    <t>香烤雞排</t>
    <phoneticPr fontId="19" type="noConversion"/>
  </si>
  <si>
    <t>關東煮(豆)</t>
    <phoneticPr fontId="19" type="noConversion"/>
  </si>
  <si>
    <t>醬燒肉排</t>
    <phoneticPr fontId="19" type="noConversion"/>
  </si>
  <si>
    <t>冬瓜雞丁</t>
    <phoneticPr fontId="19" type="noConversion"/>
  </si>
  <si>
    <t>日式昆布湯</t>
    <phoneticPr fontId="19" type="noConversion"/>
  </si>
  <si>
    <t>南瓜濃湯(芡)</t>
    <phoneticPr fontId="19" type="noConversion"/>
  </si>
  <si>
    <r>
      <rPr>
        <b/>
        <sz val="21"/>
        <color rgb="FF002060"/>
        <rFont val="Microsoft JhengHei"/>
        <family val="5"/>
      </rPr>
      <t>麻婆</t>
    </r>
    <r>
      <rPr>
        <b/>
        <sz val="21"/>
        <color rgb="FF002060"/>
        <rFont val="華康娃娃體W7(P)"/>
        <family val="5"/>
        <charset val="136"/>
      </rPr>
      <t>豆腐(豆)</t>
    </r>
    <phoneticPr fontId="19" type="noConversion"/>
  </si>
  <si>
    <t>醬爆沙茶豬柳</t>
    <phoneticPr fontId="19" type="noConversion"/>
  </si>
  <si>
    <t>黃金蛋炒飯</t>
    <phoneticPr fontId="19" type="noConversion"/>
  </si>
  <si>
    <t>鯰魚肉</t>
    <phoneticPr fontId="19" type="noConversion"/>
  </si>
  <si>
    <t>砂鍋干片(豆)</t>
    <phoneticPr fontId="19" type="noConversion"/>
  </si>
  <si>
    <t>油蔥酥</t>
    <phoneticPr fontId="19" type="noConversion"/>
  </si>
  <si>
    <t>腓力雞排</t>
    <phoneticPr fontId="19" type="noConversion"/>
  </si>
  <si>
    <t>豆干</t>
    <phoneticPr fontId="19" type="noConversion"/>
  </si>
  <si>
    <t>菜脯</t>
    <phoneticPr fontId="19" type="noConversion"/>
  </si>
  <si>
    <t>熱量：</t>
    <phoneticPr fontId="19" type="noConversion"/>
  </si>
  <si>
    <t>冷凍花椰菜</t>
    <phoneticPr fontId="19" type="noConversion"/>
  </si>
  <si>
    <t>生鮮豬後腿肉絲　</t>
    <phoneticPr fontId="19" type="noConversion"/>
  </si>
  <si>
    <t>台式拌麵</t>
    <phoneticPr fontId="19" type="noConversion"/>
  </si>
  <si>
    <t>醬油炒蛋</t>
    <phoneticPr fontId="19" type="noConversion"/>
  </si>
  <si>
    <t>九層塔</t>
    <phoneticPr fontId="19" type="noConversion"/>
  </si>
  <si>
    <t>酸菜東北鍋(醃)</t>
    <phoneticPr fontId="19" type="noConversion"/>
  </si>
  <si>
    <t>油蔥蒸蛋</t>
    <phoneticPr fontId="19" type="noConversion"/>
  </si>
  <si>
    <t>咖哩絞肉</t>
    <phoneticPr fontId="19" type="noConversion"/>
  </si>
  <si>
    <t>季節蔬菜</t>
    <phoneticPr fontId="19" type="noConversion"/>
  </si>
  <si>
    <r>
      <t>魚條</t>
    </r>
    <r>
      <rPr>
        <b/>
        <sz val="21"/>
        <color rgb="FFFFFF00"/>
        <rFont val="Microsoft JhengHei"/>
        <family val="5"/>
        <charset val="136"/>
      </rPr>
      <t>X1</t>
    </r>
    <phoneticPr fontId="19" type="noConversion"/>
  </si>
  <si>
    <t>無骨雞排(加)(炸)</t>
    <phoneticPr fontId="19" type="noConversion"/>
  </si>
  <si>
    <t>豆干肉絲</t>
    <phoneticPr fontId="19" type="noConversion"/>
  </si>
  <si>
    <t>三絲豆腐</t>
    <phoneticPr fontId="19" type="noConversion"/>
  </si>
  <si>
    <t>酢醬高麗菜</t>
    <phoneticPr fontId="19" type="noConversion"/>
  </si>
  <si>
    <t>菇菇燒雞</t>
    <phoneticPr fontId="19" type="noConversion"/>
  </si>
  <si>
    <t>鮮蝦卷</t>
    <phoneticPr fontId="19" type="noConversion"/>
  </si>
  <si>
    <t>BBQ雞腿</t>
    <phoneticPr fontId="19" type="noConversion"/>
  </si>
  <si>
    <t>高麗菜豆皮</t>
    <phoneticPr fontId="19" type="noConversion"/>
  </si>
  <si>
    <t>無骨香雞排(加)(炸)</t>
    <phoneticPr fontId="19" type="noConversion"/>
  </si>
  <si>
    <t>鹽酥雞(炸)</t>
    <phoneticPr fontId="19" type="noConversion"/>
  </si>
  <si>
    <t>雙絲炒蛋</t>
    <phoneticPr fontId="19" type="noConversion"/>
  </si>
  <si>
    <t>拌炒豆干片</t>
    <phoneticPr fontId="19" type="noConversion"/>
  </si>
  <si>
    <t>卡啦翅小腿X1(炸)</t>
    <phoneticPr fontId="19" type="noConversion"/>
  </si>
  <si>
    <t>菜脯蛋</t>
    <phoneticPr fontId="19" type="noConversion"/>
  </si>
  <si>
    <t>八寶豆干</t>
    <phoneticPr fontId="19" type="noConversion"/>
  </si>
  <si>
    <t>台式香腸(加)</t>
    <phoneticPr fontId="19" type="noConversion"/>
  </si>
  <si>
    <t>鮮炒竹筍</t>
    <phoneticPr fontId="19" type="noConversion"/>
  </si>
  <si>
    <t>酸甜豆腐丁</t>
    <phoneticPr fontId="19" type="noConversion"/>
  </si>
  <si>
    <t>蜜汁杏鮑菇</t>
    <phoneticPr fontId="19" type="noConversion"/>
  </si>
  <si>
    <r>
      <rPr>
        <b/>
        <sz val="21"/>
        <color rgb="FFFF0000"/>
        <rFont val="Microsoft JhengHei"/>
        <family val="5"/>
      </rPr>
      <t>法式菲力</t>
    </r>
    <r>
      <rPr>
        <b/>
        <sz val="21"/>
        <color rgb="FFFF0000"/>
        <rFont val="華康棒棒體W5(P)"/>
        <family val="5"/>
        <charset val="136"/>
      </rPr>
      <t>雞排(加)(炸)</t>
    </r>
    <phoneticPr fontId="19" type="noConversion"/>
  </si>
  <si>
    <t>高麗菜拌絞肉</t>
    <phoneticPr fontId="19" type="noConversion"/>
  </si>
  <si>
    <t>炭烤雞排</t>
    <phoneticPr fontId="19" type="noConversion"/>
  </si>
  <si>
    <t>家常炒蛋</t>
    <phoneticPr fontId="19" type="noConversion"/>
  </si>
  <si>
    <t>香菇肉羹</t>
    <phoneticPr fontId="19" type="noConversion"/>
  </si>
  <si>
    <t>玉米絞肉</t>
    <phoneticPr fontId="19" type="noConversion"/>
  </si>
  <si>
    <t>壽喜肉片</t>
    <phoneticPr fontId="19" type="noConversion"/>
  </si>
  <si>
    <t>114年10月1日-10月3日第一週菜單明細(彰化特殊教育學校--承富)</t>
    <phoneticPr fontId="19" type="noConversion"/>
  </si>
  <si>
    <t>114年10月6日-10月10日第二週菜單明細(彰化特殊教育學校--承富)</t>
    <phoneticPr fontId="19" type="noConversion"/>
  </si>
  <si>
    <t>114年10月13日-10月17日第三週菜單明細(彰化特殊教育學校--承富)</t>
    <phoneticPr fontId="19" type="noConversion"/>
  </si>
  <si>
    <t>114年10月20日-10月24日第四週菜單明細(彰化特殊教育學校--承富)</t>
    <phoneticPr fontId="19" type="noConversion"/>
  </si>
  <si>
    <t>114年10月27日-10月31日第五週菜單明細(彰化特殊教育學校--承富)</t>
    <phoneticPr fontId="19" type="noConversion"/>
  </si>
  <si>
    <t>結球白菜</t>
  </si>
  <si>
    <t>菇類</t>
  </si>
  <si>
    <t>胡蘿蔔</t>
  </si>
  <si>
    <t>肉羹</t>
  </si>
  <si>
    <t>木耳</t>
  </si>
  <si>
    <t>香菇絲</t>
  </si>
  <si>
    <t>豬肉絲</t>
    <phoneticPr fontId="19" type="noConversion"/>
  </si>
  <si>
    <t>醬燒雞排</t>
    <phoneticPr fontId="19" type="noConversion"/>
  </si>
  <si>
    <t>蝦米</t>
    <phoneticPr fontId="19" type="noConversion"/>
  </si>
  <si>
    <t>雞腿</t>
    <phoneticPr fontId="19" type="noConversion"/>
  </si>
  <si>
    <t>蝦卷</t>
    <phoneticPr fontId="19" type="noConversion"/>
  </si>
  <si>
    <t>豆皮</t>
    <phoneticPr fontId="19" type="noConversion"/>
  </si>
  <si>
    <t>無骨香雞排</t>
    <phoneticPr fontId="19" type="noConversion"/>
  </si>
  <si>
    <t>豬絞肉</t>
  </si>
  <si>
    <t>豬絞肉</t>
    <phoneticPr fontId="19" type="noConversion"/>
  </si>
  <si>
    <t>百頁</t>
    <phoneticPr fontId="19" type="noConversion"/>
  </si>
  <si>
    <t>毛豆仁</t>
    <phoneticPr fontId="19" type="noConversion"/>
  </si>
  <si>
    <t>雞胸丁</t>
    <phoneticPr fontId="19" type="noConversion"/>
  </si>
  <si>
    <t>甘藍</t>
  </si>
  <si>
    <t>油蔥酥</t>
  </si>
  <si>
    <t>雞丁</t>
    <phoneticPr fontId="19" type="noConversion"/>
  </si>
  <si>
    <t>筍絲肉絲湯/綠豆湯</t>
    <phoneticPr fontId="19" type="noConversion"/>
  </si>
  <si>
    <t>香Q米飯/慶生蛋糕</t>
    <phoneticPr fontId="19" type="noConversion"/>
  </si>
  <si>
    <t>慶生蛋糕</t>
    <phoneticPr fontId="19" type="noConversion"/>
  </si>
  <si>
    <t>蒸烤</t>
    <phoneticPr fontId="19" type="noConversion"/>
  </si>
  <si>
    <t>綠豆</t>
    <phoneticPr fontId="19" type="noConversion"/>
  </si>
  <si>
    <t>紅砂糖</t>
    <phoneticPr fontId="19" type="noConversion"/>
  </si>
  <si>
    <t>翅小腿</t>
    <phoneticPr fontId="19" type="noConversion"/>
  </si>
  <si>
    <t>豆腐丁</t>
    <phoneticPr fontId="19" type="noConversion"/>
  </si>
  <si>
    <t>銀芽拌豆皮</t>
    <phoneticPr fontId="19" type="noConversion"/>
  </si>
  <si>
    <t>剝皮辣椒雞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</si>
</sst>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4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22"/>
      <name val="新細明體"/>
      <family val="1"/>
      <charset val="136"/>
    </font>
    <font>
      <sz val="18"/>
      <name val="新細明體"/>
      <family val="1"/>
      <charset val="136"/>
    </font>
    <font>
      <sz val="21"/>
      <color theme="1"/>
      <name val="標楷體"/>
      <family val="4"/>
      <charset val="136"/>
    </font>
    <font>
      <b/>
      <sz val="21"/>
      <color theme="1"/>
      <name val="標楷體"/>
      <family val="4"/>
      <charset val="136"/>
    </font>
    <font>
      <b/>
      <sz val="21"/>
      <color theme="5" tint="-0.499984740745262"/>
      <name val="華康墨字體"/>
      <family val="5"/>
      <charset val="136"/>
    </font>
    <font>
      <b/>
      <sz val="21"/>
      <color rgb="FF008000"/>
      <name val="華康棒棒體W5(P)"/>
      <family val="5"/>
      <charset val="136"/>
    </font>
    <font>
      <sz val="21"/>
      <color rgb="FF990099"/>
      <name val="華康棒棒體W5(P)"/>
      <family val="5"/>
      <charset val="136"/>
    </font>
    <font>
      <sz val="21"/>
      <color rgb="FF6600FF"/>
      <name val="華康流隸體(P)"/>
      <family val="4"/>
      <charset val="136"/>
    </font>
    <font>
      <b/>
      <sz val="21"/>
      <color theme="5" tint="-0.499984740745262"/>
      <name val="華康娃娃體W7(P)"/>
      <family val="5"/>
      <charset val="136"/>
    </font>
    <font>
      <b/>
      <sz val="21"/>
      <color rgb="FF008000"/>
      <name val="華康棒棒體W5"/>
      <family val="5"/>
      <charset val="136"/>
    </font>
    <font>
      <b/>
      <sz val="21"/>
      <color rgb="FF990099"/>
      <name val="華康娃娃體W7(P)"/>
      <family val="5"/>
      <charset val="136"/>
    </font>
    <font>
      <sz val="21"/>
      <name val="標楷體"/>
      <family val="4"/>
      <charset val="136"/>
    </font>
    <font>
      <b/>
      <sz val="21"/>
      <color rgb="FFFF0000"/>
      <name val="華康棒棒體W5(P)"/>
      <family val="5"/>
      <charset val="136"/>
    </font>
    <font>
      <b/>
      <sz val="21"/>
      <color theme="5" tint="-0.499984740745262"/>
      <name val="華康棒棒體W5(P)"/>
      <family val="5"/>
      <charset val="136"/>
    </font>
    <font>
      <b/>
      <sz val="21"/>
      <color rgb="FFFF3399"/>
      <name val="華康流隸體(P)"/>
      <family val="4"/>
      <charset val="136"/>
    </font>
    <font>
      <b/>
      <sz val="21"/>
      <name val="標楷體"/>
      <family val="4"/>
      <charset val="136"/>
    </font>
    <font>
      <sz val="12"/>
      <color theme="0"/>
      <name val="標楷體"/>
      <family val="4"/>
      <charset val="136"/>
    </font>
    <font>
      <sz val="26"/>
      <color theme="0"/>
      <name val="標楷體"/>
      <family val="4"/>
      <charset val="136"/>
    </font>
    <font>
      <sz val="18"/>
      <color theme="0"/>
      <name val="標楷體"/>
      <family val="4"/>
      <charset val="136"/>
    </font>
    <font>
      <b/>
      <sz val="18"/>
      <color theme="0"/>
      <name val="華康墨字體"/>
      <family val="5"/>
      <charset val="136"/>
    </font>
    <font>
      <b/>
      <sz val="18"/>
      <color theme="0"/>
      <name val="華康棒棒體W5(P)"/>
      <family val="5"/>
      <charset val="136"/>
    </font>
    <font>
      <sz val="18"/>
      <color theme="0"/>
      <name val="華康流隸體(P)"/>
      <family val="4"/>
      <charset val="136"/>
    </font>
    <font>
      <b/>
      <sz val="16"/>
      <color theme="0"/>
      <name val="標楷體"/>
      <family val="4"/>
      <charset val="136"/>
    </font>
    <font>
      <b/>
      <sz val="16"/>
      <color rgb="FF00206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1"/>
      <color rgb="FF002060"/>
      <name val="標楷體"/>
      <family val="4"/>
      <charset val="136"/>
    </font>
    <font>
      <b/>
      <sz val="21"/>
      <color rgb="FF002060"/>
      <name val="華康墨字體(P)"/>
      <family val="5"/>
      <charset val="136"/>
    </font>
    <font>
      <sz val="21"/>
      <color rgb="FF002060"/>
      <name val="標楷體"/>
      <family val="4"/>
      <charset val="136"/>
    </font>
    <font>
      <sz val="21"/>
      <name val="華康棒棒體W5(P)"/>
      <family val="5"/>
      <charset val="136"/>
    </font>
    <font>
      <b/>
      <sz val="21"/>
      <color rgb="FF0070C0"/>
      <name val="華康墨字體"/>
      <family val="5"/>
      <charset val="136"/>
    </font>
    <font>
      <b/>
      <sz val="21"/>
      <color theme="0"/>
      <name val="華康墨字體(P)"/>
      <family val="5"/>
      <charset val="136"/>
    </font>
    <font>
      <b/>
      <sz val="21"/>
      <color theme="0"/>
      <name val="華康墨字體(P)"/>
      <family val="1"/>
      <charset val="136"/>
    </font>
    <font>
      <b/>
      <sz val="21"/>
      <color rgb="FFFFFF00"/>
      <name val="華康棒棒體W5(P)"/>
      <family val="1"/>
      <charset val="136"/>
    </font>
    <font>
      <b/>
      <sz val="21"/>
      <color rgb="FFFF0000"/>
      <name val="華康流隸體(P)"/>
      <family val="1"/>
      <charset val="136"/>
    </font>
    <font>
      <b/>
      <sz val="21"/>
      <color rgb="FFFFFF00"/>
      <name val="Microsoft JhengHei"/>
      <family val="5"/>
    </font>
    <font>
      <b/>
      <sz val="21"/>
      <color theme="5" tint="-0.499984740745262"/>
      <name val="新細明體"/>
      <family val="1"/>
      <charset val="136"/>
    </font>
    <font>
      <b/>
      <sz val="21"/>
      <color rgb="FFFF0000"/>
      <name val="新細明體"/>
      <family val="5"/>
      <charset val="136"/>
    </font>
    <font>
      <b/>
      <sz val="21"/>
      <color theme="5" tint="-0.499984740745262"/>
      <name val="Microsoft JhengHei"/>
      <family val="1"/>
    </font>
    <font>
      <b/>
      <sz val="21"/>
      <color rgb="FF008000"/>
      <name val="新細明體"/>
      <family val="5"/>
      <charset val="136"/>
    </font>
    <font>
      <b/>
      <sz val="21"/>
      <color rgb="FFFF0000"/>
      <name val="華康流隸體W5(P)"/>
      <family val="4"/>
      <charset val="136"/>
    </font>
    <font>
      <b/>
      <sz val="21"/>
      <color rgb="FFFF0000"/>
      <name val="Microsoft JhengHei"/>
      <family val="4"/>
    </font>
    <font>
      <b/>
      <sz val="21"/>
      <color rgb="FF990099"/>
      <name val="Microsoft JhengHei"/>
      <family val="5"/>
    </font>
    <font>
      <b/>
      <sz val="21"/>
      <color theme="5" tint="-0.499984740745262"/>
      <name val="新細明體"/>
      <family val="4"/>
      <charset val="136"/>
    </font>
    <font>
      <b/>
      <sz val="21"/>
      <color theme="5" tint="-0.499984740745262"/>
      <name val="Microsoft JhengHei"/>
      <family val="4"/>
    </font>
    <font>
      <b/>
      <sz val="21"/>
      <color rgb="FF008000"/>
      <name val="新細明體"/>
      <family val="1"/>
      <charset val="136"/>
    </font>
    <font>
      <b/>
      <sz val="21"/>
      <color theme="5" tint="-0.499984740745262"/>
      <name val="新細明體"/>
      <family val="5"/>
      <charset val="136"/>
    </font>
    <font>
      <b/>
      <sz val="21"/>
      <color theme="5" tint="-0.499984740745262"/>
      <name val="Microsoft JhengHei"/>
      <family val="5"/>
    </font>
    <font>
      <b/>
      <sz val="21"/>
      <color rgb="FFFF0000"/>
      <name val="新細明體"/>
      <family val="1"/>
      <charset val="136"/>
    </font>
    <font>
      <b/>
      <sz val="21"/>
      <color rgb="FFFF0000"/>
      <name val="華康流隸體(P)"/>
      <family val="4"/>
      <charset val="136"/>
    </font>
    <font>
      <b/>
      <sz val="21"/>
      <color theme="4" tint="-0.499984740745262"/>
      <name val="新細明體"/>
      <family val="1"/>
      <charset val="136"/>
    </font>
    <font>
      <b/>
      <sz val="21"/>
      <color theme="4" tint="-0.499984740745262"/>
      <name val="華康棒棒體W5(P)"/>
      <family val="5"/>
      <charset val="136"/>
    </font>
    <font>
      <b/>
      <sz val="21"/>
      <color rgb="FFFF0000"/>
      <name val="Microsoft JhengHei"/>
      <family val="5"/>
    </font>
    <font>
      <b/>
      <sz val="21"/>
      <color rgb="FFFF3399"/>
      <name val="新細明體"/>
      <family val="4"/>
      <charset val="136"/>
    </font>
    <font>
      <b/>
      <sz val="21"/>
      <color rgb="FF008000"/>
      <name val="華康墨字體(P)"/>
      <family val="1"/>
      <charset val="136"/>
    </font>
    <font>
      <b/>
      <sz val="21"/>
      <color rgb="FF002060"/>
      <name val="新細明體"/>
      <family val="1"/>
      <charset val="136"/>
    </font>
    <font>
      <b/>
      <sz val="21"/>
      <color rgb="FFFFFF00"/>
      <name val="華康墨字體"/>
      <family val="5"/>
      <charset val="136"/>
    </font>
    <font>
      <b/>
      <sz val="21"/>
      <color theme="0"/>
      <name val="華康棒棒體W5(P)"/>
      <family val="5"/>
      <charset val="136"/>
    </font>
    <font>
      <b/>
      <sz val="21"/>
      <color theme="0"/>
      <name val="華康棒棒體W5(P)"/>
      <family val="1"/>
      <charset val="136"/>
    </font>
    <font>
      <b/>
      <sz val="21"/>
      <color rgb="FF002060"/>
      <name val="Microsoft JhengHei"/>
      <family val="1"/>
    </font>
    <font>
      <b/>
      <sz val="21"/>
      <color rgb="FF002060"/>
      <name val="華康棒棒體W5(P)"/>
      <family val="1"/>
      <charset val="136"/>
    </font>
    <font>
      <b/>
      <sz val="21"/>
      <color rgb="FFFF0000"/>
      <name val="華康棒棒體W5(P)"/>
      <family val="1"/>
      <charset val="136"/>
    </font>
    <font>
      <b/>
      <sz val="21"/>
      <color theme="0"/>
      <name val="新細明體"/>
      <family val="1"/>
      <charset val="136"/>
    </font>
    <font>
      <b/>
      <sz val="21"/>
      <color theme="0"/>
      <name val="華康流隸體(P)"/>
      <family val="1"/>
      <charset val="136"/>
    </font>
    <font>
      <b/>
      <sz val="21"/>
      <color theme="5" tint="-0.499984740745262"/>
      <name val="華康墨字體"/>
      <family val="5"/>
      <charset val="136"/>
    </font>
    <font>
      <b/>
      <sz val="21"/>
      <color theme="5" tint="-0.499984740745262"/>
      <name val="華康墨字體"/>
      <family val="1"/>
      <charset val="136"/>
    </font>
    <font>
      <b/>
      <sz val="21"/>
      <color theme="0"/>
      <name val="新細明體"/>
      <family val="5"/>
      <charset val="136"/>
    </font>
    <font>
      <b/>
      <sz val="21"/>
      <color rgb="FFFF0000"/>
      <name val="新細明體"/>
      <family val="4"/>
      <charset val="136"/>
    </font>
    <font>
      <b/>
      <sz val="21"/>
      <color theme="5" tint="-0.499984740745262"/>
      <name val="華康流隸體(P)"/>
      <family val="4"/>
      <charset val="136"/>
    </font>
    <font>
      <b/>
      <sz val="21"/>
      <color rgb="FF002060"/>
      <name val="新細明體"/>
      <family val="5"/>
      <charset val="136"/>
    </font>
    <font>
      <b/>
      <sz val="21"/>
      <color theme="0"/>
      <name val="Microsoft JhengHei"/>
      <family val="1"/>
    </font>
    <font>
      <b/>
      <sz val="21"/>
      <color theme="0"/>
      <name val="Microsoft JhengHei"/>
      <family val="5"/>
    </font>
    <font>
      <b/>
      <sz val="21"/>
      <color theme="5" tint="-0.499984740745262"/>
      <name val="華康娃娃體"/>
      <family val="5"/>
      <charset val="136"/>
    </font>
    <font>
      <b/>
      <sz val="21"/>
      <color rgb="FFFF0000"/>
      <name val="華康棒棒體W5"/>
      <family val="5"/>
      <charset val="136"/>
    </font>
    <font>
      <b/>
      <sz val="21"/>
      <color theme="0"/>
      <name val="華康流隸體W5(P)"/>
      <family val="4"/>
      <charset val="136"/>
    </font>
    <font>
      <b/>
      <sz val="21"/>
      <color theme="0"/>
      <name val="Microsoft JhengHei"/>
      <family val="4"/>
    </font>
    <font>
      <b/>
      <sz val="21"/>
      <color rgb="FF002060"/>
      <name val="華康娃娃體W7(P)"/>
      <family val="5"/>
      <charset val="136"/>
    </font>
    <font>
      <b/>
      <sz val="21"/>
      <color rgb="FF002060"/>
      <name val="Microsoft JhengHei"/>
      <family val="5"/>
    </font>
    <font>
      <b/>
      <sz val="21"/>
      <color theme="5" tint="-0.499984740745262"/>
      <name val="華康棒棒體W5"/>
      <family val="5"/>
      <charset val="136"/>
    </font>
    <font>
      <b/>
      <sz val="21"/>
      <color theme="0"/>
      <name val="華康娃娃體W7(P)"/>
      <family val="1"/>
      <charset val="136"/>
    </font>
    <font>
      <b/>
      <sz val="21"/>
      <color rgb="FF6600FF"/>
      <name val="華康棒棒體W5"/>
      <family val="5"/>
      <charset val="136"/>
    </font>
    <font>
      <b/>
      <sz val="21"/>
      <color rgb="FF002060"/>
      <name val="華康流隸體W5(P)"/>
      <family val="4"/>
      <charset val="136"/>
    </font>
    <font>
      <b/>
      <sz val="21"/>
      <color rgb="FFFFFF00"/>
      <name val="Microsoft JhengHei"/>
      <family val="1"/>
    </font>
    <font>
      <b/>
      <sz val="21"/>
      <color rgb="FFFFFF00"/>
      <name val="華康娃娃體W7(P)"/>
      <family val="5"/>
      <charset val="136"/>
    </font>
    <font>
      <b/>
      <sz val="21"/>
      <color rgb="FF990099"/>
      <name val="華康棒棒體W5"/>
      <family val="5"/>
      <charset val="136"/>
    </font>
    <font>
      <b/>
      <sz val="21"/>
      <color theme="0"/>
      <name val="華康華綜體W5(P)"/>
      <family val="2"/>
      <charset val="136"/>
    </font>
    <font>
      <b/>
      <sz val="21"/>
      <color theme="0"/>
      <name val="華康華綜體W5(P)"/>
      <family val="1"/>
      <charset val="136"/>
    </font>
    <font>
      <b/>
      <sz val="21"/>
      <color rgb="FFFFFF00"/>
      <name val="新細明體"/>
      <family val="4"/>
      <charset val="136"/>
    </font>
    <font>
      <b/>
      <sz val="21"/>
      <color rgb="FFFFFF00"/>
      <name val="華康流隸體(P)"/>
      <family val="4"/>
      <charset val="136"/>
    </font>
    <font>
      <b/>
      <sz val="21"/>
      <color rgb="FF002060"/>
      <name val="華康少女文字W5(P)"/>
      <family val="5"/>
      <charset val="136"/>
    </font>
    <font>
      <b/>
      <sz val="21"/>
      <color rgb="FFFF0000"/>
      <name val="華康少女文字W5(P)"/>
      <family val="5"/>
      <charset val="136"/>
    </font>
    <font>
      <b/>
      <sz val="21"/>
      <color rgb="FFFF0000"/>
      <name val="Microsoft JhengHei"/>
      <family val="5"/>
      <charset val="136"/>
    </font>
    <font>
      <b/>
      <sz val="21"/>
      <color theme="0"/>
      <name val="新細明體"/>
      <family val="2"/>
      <charset val="136"/>
    </font>
    <font>
      <b/>
      <sz val="21"/>
      <color rgb="FF990099"/>
      <name val="Microsoft JhengHei"/>
      <family val="5"/>
      <charset val="136"/>
    </font>
    <font>
      <b/>
      <sz val="21"/>
      <color rgb="FF990099"/>
      <name val="華康少女文字W5(P)"/>
      <family val="5"/>
      <charset val="136"/>
    </font>
    <font>
      <b/>
      <sz val="21"/>
      <color rgb="FF008000"/>
      <name val="華康流隸體(P)"/>
      <family val="4"/>
      <charset val="136"/>
    </font>
    <font>
      <b/>
      <sz val="21"/>
      <color rgb="FF6600FF"/>
      <name val="新細明體"/>
      <family val="5"/>
      <charset val="136"/>
    </font>
    <font>
      <b/>
      <sz val="21"/>
      <color rgb="FF6600FF"/>
      <name val="華康墨字體"/>
      <family val="5"/>
      <charset val="136"/>
    </font>
    <font>
      <b/>
      <sz val="21"/>
      <color rgb="FFFF0000"/>
      <name val="華康墨字體"/>
      <family val="5"/>
      <charset val="136"/>
    </font>
    <font>
      <b/>
      <sz val="21"/>
      <color rgb="FFFFFF00"/>
      <name val="微軟正黑體"/>
      <family val="2"/>
      <charset val="136"/>
    </font>
    <font>
      <b/>
      <sz val="21"/>
      <color rgb="FF002060"/>
      <name val="華康棒棒體W5(P)"/>
      <family val="5"/>
      <charset val="136"/>
    </font>
    <font>
      <sz val="20"/>
      <name val="Microsoft JhengHei"/>
      <family val="1"/>
    </font>
    <font>
      <b/>
      <sz val="21"/>
      <color rgb="FFFFFF00"/>
      <name val="Microsoft JhengHei"/>
      <family val="5"/>
      <charset val="136"/>
    </font>
    <font>
      <b/>
      <sz val="21"/>
      <color theme="0"/>
      <name val="Microsoft JhengHei"/>
      <family val="2"/>
      <charset val="13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90099"/>
        <bgColor indexed="64"/>
      </patternFill>
    </fill>
  </fills>
  <borders count="9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thin">
        <color indexed="64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511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/>
    <xf numFmtId="0" fontId="34" fillId="24" borderId="16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62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255" shrinkToFit="1"/>
    </xf>
    <xf numFmtId="0" fontId="22" fillId="0" borderId="0" xfId="0" applyFont="1" applyAlignment="1">
      <alignment horizontal="left" vertical="center" shrinkToFit="1"/>
    </xf>
    <xf numFmtId="0" fontId="34" fillId="24" borderId="69" xfId="0" applyFont="1" applyFill="1" applyBorder="1" applyAlignment="1">
      <alignment horizontal="center" vertical="center" shrinkToFit="1"/>
    </xf>
    <xf numFmtId="0" fontId="34" fillId="24" borderId="68" xfId="0" applyFont="1" applyFill="1" applyBorder="1" applyAlignment="1">
      <alignment horizontal="center" vertical="center" shrinkToFit="1"/>
    </xf>
    <xf numFmtId="0" fontId="34" fillId="0" borderId="70" xfId="0" applyFont="1" applyBorder="1" applyAlignment="1">
      <alignment vertical="center" textRotation="180" shrinkToFit="1"/>
    </xf>
    <xf numFmtId="0" fontId="34" fillId="0" borderId="70" xfId="0" applyFont="1" applyBorder="1" applyAlignment="1">
      <alignment horizontal="left" vertical="center" shrinkToFit="1"/>
    </xf>
    <xf numFmtId="0" fontId="36" fillId="0" borderId="0" xfId="19" applyFont="1"/>
    <xf numFmtId="0" fontId="38" fillId="0" borderId="0" xfId="19" applyFont="1"/>
    <xf numFmtId="0" fontId="39" fillId="0" borderId="34" xfId="19" applyFont="1" applyBorder="1"/>
    <xf numFmtId="180" fontId="39" fillId="0" borderId="35" xfId="19" applyNumberFormat="1" applyFont="1" applyBorder="1"/>
    <xf numFmtId="0" fontId="39" fillId="0" borderId="35" xfId="19" applyFont="1" applyBorder="1"/>
    <xf numFmtId="179" fontId="39" fillId="0" borderId="40" xfId="19" applyNumberFormat="1" applyFont="1" applyBorder="1"/>
    <xf numFmtId="179" fontId="39" fillId="0" borderId="35" xfId="19" applyNumberFormat="1" applyFont="1" applyBorder="1"/>
    <xf numFmtId="179" fontId="39" fillId="0" borderId="36" xfId="19" applyNumberFormat="1" applyFont="1" applyBorder="1"/>
    <xf numFmtId="0" fontId="39" fillId="0" borderId="37" xfId="19" applyFont="1" applyBorder="1"/>
    <xf numFmtId="179" fontId="39" fillId="0" borderId="38" xfId="19" applyNumberFormat="1" applyFont="1" applyBorder="1"/>
    <xf numFmtId="0" fontId="39" fillId="0" borderId="38" xfId="19" applyFont="1" applyBorder="1"/>
    <xf numFmtId="179" fontId="39" fillId="0" borderId="41" xfId="19" applyNumberFormat="1" applyFont="1" applyBorder="1"/>
    <xf numFmtId="179" fontId="39" fillId="0" borderId="39" xfId="19" applyNumberFormat="1" applyFont="1" applyBorder="1"/>
    <xf numFmtId="0" fontId="39" fillId="0" borderId="67" xfId="19" applyFont="1" applyBorder="1"/>
    <xf numFmtId="0" fontId="39" fillId="0" borderId="66" xfId="19" applyFont="1" applyBorder="1"/>
    <xf numFmtId="0" fontId="34" fillId="0" borderId="20" xfId="0" applyFont="1" applyBorder="1" applyAlignment="1">
      <alignment vertical="center" shrinkToFit="1"/>
    </xf>
    <xf numFmtId="0" fontId="34" fillId="0" borderId="71" xfId="0" applyFont="1" applyBorder="1" applyAlignment="1">
      <alignment vertical="center" shrinkToFit="1"/>
    </xf>
    <xf numFmtId="0" fontId="34" fillId="0" borderId="71" xfId="0" applyFont="1" applyBorder="1" applyAlignment="1">
      <alignment vertical="center" textRotation="180" shrinkToFit="1"/>
    </xf>
    <xf numFmtId="0" fontId="34" fillId="0" borderId="71" xfId="0" applyFont="1" applyBorder="1" applyAlignment="1">
      <alignment horizontal="left" vertical="center" shrinkToFit="1"/>
    </xf>
    <xf numFmtId="0" fontId="22" fillId="0" borderId="71" xfId="0" applyFont="1" applyBorder="1" applyAlignment="1">
      <alignment horizontal="left" vertical="center" shrinkToFit="1"/>
    </xf>
    <xf numFmtId="0" fontId="22" fillId="0" borderId="71" xfId="0" applyFont="1" applyBorder="1" applyAlignment="1">
      <alignment vertical="center" textRotation="180" shrinkToFit="1"/>
    </xf>
    <xf numFmtId="0" fontId="28" fillId="0" borderId="74" xfId="0" applyFont="1" applyBorder="1" applyAlignment="1">
      <alignment horizontal="center" vertical="center" shrinkToFit="1"/>
    </xf>
    <xf numFmtId="0" fontId="28" fillId="0" borderId="75" xfId="0" applyFont="1" applyBorder="1" applyAlignment="1">
      <alignment horizontal="right"/>
    </xf>
    <xf numFmtId="180" fontId="27" fillId="0" borderId="77" xfId="0" applyNumberFormat="1" applyFont="1" applyBorder="1" applyAlignment="1">
      <alignment horizontal="right"/>
    </xf>
    <xf numFmtId="0" fontId="27" fillId="0" borderId="71" xfId="0" applyFont="1" applyBorder="1" applyAlignment="1">
      <alignment horizontal="left"/>
    </xf>
    <xf numFmtId="0" fontId="27" fillId="0" borderId="78" xfId="0" applyFont="1" applyBorder="1" applyAlignment="1">
      <alignment horizontal="center"/>
    </xf>
    <xf numFmtId="0" fontId="39" fillId="0" borderId="47" xfId="19" applyFont="1" applyBorder="1"/>
    <xf numFmtId="179" fontId="39" fillId="0" borderId="47" xfId="19" applyNumberFormat="1" applyFont="1" applyBorder="1"/>
    <xf numFmtId="179" fontId="39" fillId="0" borderId="43" xfId="19" applyNumberFormat="1" applyFont="1" applyBorder="1"/>
    <xf numFmtId="0" fontId="34" fillId="0" borderId="70" xfId="0" applyFont="1" applyBorder="1" applyAlignment="1">
      <alignment vertical="center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0" borderId="21" xfId="0" applyFont="1" applyBorder="1" applyAlignment="1">
      <alignment vertical="center" shrinkToFit="1"/>
    </xf>
    <xf numFmtId="0" fontId="22" fillId="0" borderId="65" xfId="0" applyFont="1" applyBorder="1" applyAlignment="1">
      <alignment vertical="center" shrinkToFit="1"/>
    </xf>
    <xf numFmtId="0" fontId="41" fillId="0" borderId="20" xfId="0" applyFont="1" applyBorder="1" applyAlignment="1">
      <alignment horizontal="lef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82" xfId="0" applyFont="1" applyBorder="1" applyAlignment="1">
      <alignment vertical="center" shrinkToFit="1"/>
    </xf>
    <xf numFmtId="0" fontId="22" fillId="0" borderId="83" xfId="0" applyFont="1" applyBorder="1" applyAlignment="1">
      <alignment vertical="center" textRotation="180" shrinkToFit="1"/>
    </xf>
    <xf numFmtId="0" fontId="22" fillId="0" borderId="55" xfId="0" applyFont="1" applyBorder="1" applyAlignment="1">
      <alignment horizontal="left" vertical="center" shrinkToFit="1"/>
    </xf>
    <xf numFmtId="0" fontId="22" fillId="0" borderId="84" xfId="0" applyFont="1" applyBorder="1" applyAlignment="1">
      <alignment vertical="center" shrinkToFit="1"/>
    </xf>
    <xf numFmtId="0" fontId="22" fillId="0" borderId="85" xfId="0" applyFont="1" applyBorder="1" applyAlignment="1">
      <alignment vertical="center" textRotation="180" shrinkToFit="1"/>
    </xf>
    <xf numFmtId="0" fontId="22" fillId="0" borderId="33" xfId="0" applyFont="1" applyBorder="1" applyAlignment="1">
      <alignment horizontal="left" vertical="center" shrinkToFit="1"/>
    </xf>
    <xf numFmtId="0" fontId="22" fillId="0" borderId="83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65" xfId="0" applyFont="1" applyBorder="1" applyAlignment="1">
      <alignment horizontal="left" vertical="center" shrinkToFit="1"/>
    </xf>
    <xf numFmtId="0" fontId="28" fillId="0" borderId="55" xfId="0" applyFont="1" applyBorder="1" applyAlignment="1">
      <alignment vertical="center" shrinkToFit="1"/>
    </xf>
    <xf numFmtId="0" fontId="22" fillId="0" borderId="83" xfId="0" applyFont="1" applyBorder="1">
      <alignment vertical="center"/>
    </xf>
    <xf numFmtId="0" fontId="22" fillId="0" borderId="65" xfId="0" applyFont="1" applyBorder="1">
      <alignment vertical="center"/>
    </xf>
    <xf numFmtId="0" fontId="21" fillId="0" borderId="65" xfId="0" applyFont="1" applyBorder="1" applyAlignment="1">
      <alignment vertical="center" shrinkToFit="1"/>
    </xf>
    <xf numFmtId="0" fontId="28" fillId="0" borderId="65" xfId="0" applyFont="1" applyBorder="1">
      <alignment vertical="center"/>
    </xf>
    <xf numFmtId="0" fontId="28" fillId="0" borderId="83" xfId="0" applyFont="1" applyBorder="1">
      <alignment vertical="center"/>
    </xf>
    <xf numFmtId="0" fontId="41" fillId="0" borderId="0" xfId="19" applyFont="1"/>
    <xf numFmtId="0" fontId="22" fillId="0" borderId="24" xfId="0" applyFont="1" applyBorder="1" applyAlignment="1">
      <alignment vertical="center" shrinkToFit="1"/>
    </xf>
    <xf numFmtId="0" fontId="22" fillId="0" borderId="56" xfId="0" applyFont="1" applyBorder="1" applyAlignment="1">
      <alignment vertical="center" shrinkToFit="1"/>
    </xf>
    <xf numFmtId="0" fontId="22" fillId="0" borderId="88" xfId="0" applyFont="1" applyBorder="1">
      <alignment vertical="center"/>
    </xf>
    <xf numFmtId="0" fontId="22" fillId="0" borderId="53" xfId="0" applyFont="1" applyBorder="1">
      <alignment vertical="center"/>
    </xf>
    <xf numFmtId="0" fontId="22" fillId="0" borderId="53" xfId="0" applyFont="1" applyBorder="1" applyAlignment="1">
      <alignment vertical="center" textRotation="180" shrinkToFit="1"/>
    </xf>
    <xf numFmtId="0" fontId="22" fillId="0" borderId="82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1" fillId="0" borderId="82" xfId="0" applyFont="1" applyBorder="1" applyAlignment="1">
      <alignment horizontal="left" vertical="center" shrinkToFit="1"/>
    </xf>
    <xf numFmtId="0" fontId="28" fillId="0" borderId="53" xfId="0" applyFont="1" applyBorder="1" applyAlignment="1">
      <alignment vertical="center" shrinkToFit="1"/>
    </xf>
    <xf numFmtId="0" fontId="28" fillId="0" borderId="89" xfId="0" applyFont="1" applyBorder="1" applyAlignment="1">
      <alignment vertical="center" shrinkToFit="1"/>
    </xf>
    <xf numFmtId="0" fontId="22" fillId="0" borderId="21" xfId="0" applyFont="1" applyBorder="1" applyAlignment="1">
      <alignment vertical="center" textRotation="255" shrinkToFit="1"/>
    </xf>
    <xf numFmtId="0" fontId="28" fillId="0" borderId="90" xfId="0" applyFont="1" applyBorder="1">
      <alignment vertical="center"/>
    </xf>
    <xf numFmtId="0" fontId="22" fillId="0" borderId="0" xfId="0" applyFont="1" applyAlignment="1">
      <alignment vertical="center" shrinkToFit="1"/>
    </xf>
    <xf numFmtId="0" fontId="22" fillId="0" borderId="91" xfId="0" applyFont="1" applyBorder="1" applyAlignment="1">
      <alignment vertical="center" shrinkToFit="1"/>
    </xf>
    <xf numFmtId="0" fontId="22" fillId="0" borderId="51" xfId="0" applyFont="1" applyBorder="1" applyAlignment="1">
      <alignment vertical="center" textRotation="180" shrinkToFit="1"/>
    </xf>
    <xf numFmtId="0" fontId="22" fillId="0" borderId="92" xfId="0" applyFont="1" applyBorder="1" applyAlignment="1">
      <alignment horizontal="left" vertical="center" shrinkToFit="1"/>
    </xf>
    <xf numFmtId="0" fontId="28" fillId="0" borderId="93" xfId="0" applyFont="1" applyBorder="1">
      <alignment vertical="center"/>
    </xf>
    <xf numFmtId="0" fontId="22" fillId="0" borderId="27" xfId="0" applyFont="1" applyBorder="1" applyAlignment="1">
      <alignment horizontal="left" vertical="center" shrinkToFit="1"/>
    </xf>
    <xf numFmtId="0" fontId="22" fillId="0" borderId="83" xfId="0" applyFont="1" applyBorder="1" applyAlignment="1">
      <alignment horizontal="left" vertical="center" shrinkToFit="1"/>
    </xf>
    <xf numFmtId="0" fontId="22" fillId="0" borderId="56" xfId="0" applyFont="1" applyBorder="1">
      <alignment vertical="center"/>
    </xf>
    <xf numFmtId="0" fontId="34" fillId="0" borderId="23" xfId="0" applyFont="1" applyBorder="1" applyAlignment="1">
      <alignment vertical="center" shrinkToFit="1"/>
    </xf>
    <xf numFmtId="0" fontId="34" fillId="0" borderId="24" xfId="0" applyFont="1" applyBorder="1" applyAlignment="1">
      <alignment vertical="center" shrinkToFit="1"/>
    </xf>
    <xf numFmtId="0" fontId="34" fillId="0" borderId="95" xfId="0" applyFont="1" applyBorder="1" applyAlignment="1">
      <alignment vertical="center" shrinkToFit="1"/>
    </xf>
    <xf numFmtId="0" fontId="34" fillId="0" borderId="83" xfId="0" applyFont="1" applyBorder="1" applyAlignment="1">
      <alignment vertical="center" shrinkToFit="1"/>
    </xf>
    <xf numFmtId="0" fontId="34" fillId="0" borderId="29" xfId="0" applyFont="1" applyBorder="1" applyAlignment="1">
      <alignment vertical="center" shrinkToFit="1"/>
    </xf>
    <xf numFmtId="0" fontId="34" fillId="0" borderId="29" xfId="0" applyFont="1" applyBorder="1" applyAlignment="1">
      <alignment vertical="center" textRotation="180" shrinkToFit="1"/>
    </xf>
    <xf numFmtId="0" fontId="34" fillId="0" borderId="29" xfId="0" applyFont="1" applyBorder="1" applyAlignment="1">
      <alignment horizontal="left" vertical="center" shrinkToFit="1"/>
    </xf>
    <xf numFmtId="0" fontId="57" fillId="0" borderId="76" xfId="0" applyFont="1" applyBorder="1" applyAlignment="1">
      <alignment vertical="top" wrapText="1"/>
    </xf>
    <xf numFmtId="0" fontId="57" fillId="0" borderId="96" xfId="0" applyFont="1" applyBorder="1" applyAlignment="1">
      <alignment vertical="top" wrapText="1"/>
    </xf>
    <xf numFmtId="0" fontId="58" fillId="0" borderId="0" xfId="0" applyFont="1" applyAlignment="1">
      <alignment vertical="top" wrapText="1"/>
    </xf>
    <xf numFmtId="0" fontId="58" fillId="0" borderId="56" xfId="0" applyFont="1" applyBorder="1" applyAlignment="1">
      <alignment vertical="top" wrapText="1"/>
    </xf>
    <xf numFmtId="0" fontId="62" fillId="0" borderId="46" xfId="0" applyFont="1" applyBorder="1" applyAlignment="1">
      <alignment vertical="center" wrapText="1"/>
    </xf>
    <xf numFmtId="0" fontId="62" fillId="0" borderId="0" xfId="0" applyFont="1" applyAlignment="1">
      <alignment vertical="center" wrapText="1"/>
    </xf>
    <xf numFmtId="0" fontId="39" fillId="29" borderId="53" xfId="19" applyFont="1" applyFill="1" applyBorder="1"/>
    <xf numFmtId="180" fontId="39" fillId="29" borderId="0" xfId="19" applyNumberFormat="1" applyFont="1" applyFill="1"/>
    <xf numFmtId="0" fontId="39" fillId="29" borderId="0" xfId="19" applyFont="1" applyFill="1"/>
    <xf numFmtId="179" fontId="39" fillId="29" borderId="52" xfId="19" applyNumberFormat="1" applyFont="1" applyFill="1" applyBorder="1"/>
    <xf numFmtId="0" fontId="39" fillId="29" borderId="81" xfId="19" applyFont="1" applyFill="1" applyBorder="1"/>
    <xf numFmtId="179" fontId="39" fillId="29" borderId="33" xfId="19" applyNumberFormat="1" applyFont="1" applyFill="1" applyBorder="1"/>
    <xf numFmtId="0" fontId="39" fillId="29" borderId="33" xfId="19" applyFont="1" applyFill="1" applyBorder="1"/>
    <xf numFmtId="179" fontId="39" fillId="29" borderId="80" xfId="19" applyNumberFormat="1" applyFont="1" applyFill="1" applyBorder="1"/>
    <xf numFmtId="0" fontId="39" fillId="26" borderId="46" xfId="19" applyFont="1" applyFill="1" applyBorder="1"/>
    <xf numFmtId="180" fontId="39" fillId="26" borderId="0" xfId="19" applyNumberFormat="1" applyFont="1" applyFill="1"/>
    <xf numFmtId="0" fontId="39" fillId="26" borderId="0" xfId="19" applyFont="1" applyFill="1"/>
    <xf numFmtId="179" fontId="39" fillId="26" borderId="56" xfId="19" applyNumberFormat="1" applyFont="1" applyFill="1" applyBorder="1"/>
    <xf numFmtId="0" fontId="39" fillId="26" borderId="87" xfId="19" applyFont="1" applyFill="1" applyBorder="1"/>
    <xf numFmtId="179" fontId="39" fillId="26" borderId="33" xfId="19" applyNumberFormat="1" applyFont="1" applyFill="1" applyBorder="1"/>
    <xf numFmtId="0" fontId="39" fillId="26" borderId="33" xfId="19" applyFont="1" applyFill="1" applyBorder="1"/>
    <xf numFmtId="179" fontId="39" fillId="26" borderId="85" xfId="19" applyNumberFormat="1" applyFont="1" applyFill="1" applyBorder="1"/>
    <xf numFmtId="0" fontId="39" fillId="31" borderId="53" xfId="19" applyFont="1" applyFill="1" applyBorder="1"/>
    <xf numFmtId="180" fontId="39" fillId="31" borderId="0" xfId="19" applyNumberFormat="1" applyFont="1" applyFill="1"/>
    <xf numFmtId="0" fontId="39" fillId="31" borderId="0" xfId="19" applyFont="1" applyFill="1"/>
    <xf numFmtId="179" fontId="39" fillId="31" borderId="52" xfId="19" applyNumberFormat="1" applyFont="1" applyFill="1" applyBorder="1"/>
    <xf numFmtId="0" fontId="39" fillId="31" borderId="81" xfId="19" applyFont="1" applyFill="1" applyBorder="1"/>
    <xf numFmtId="179" fontId="39" fillId="31" borderId="33" xfId="19" applyNumberFormat="1" applyFont="1" applyFill="1" applyBorder="1"/>
    <xf numFmtId="0" fontId="39" fillId="31" borderId="33" xfId="19" applyFont="1" applyFill="1" applyBorder="1"/>
    <xf numFmtId="179" fontId="39" fillId="31" borderId="80" xfId="19" applyNumberFormat="1" applyFont="1" applyFill="1" applyBorder="1"/>
    <xf numFmtId="0" fontId="3" fillId="0" borderId="55" xfId="0" applyFont="1" applyBorder="1" applyAlignment="1">
      <alignment vertical="center" shrinkToFit="1"/>
    </xf>
    <xf numFmtId="0" fontId="22" fillId="0" borderId="82" xfId="0" applyFont="1" applyBorder="1" applyAlignment="1">
      <alignment horizontal="left" vertical="center" shrinkToFit="1"/>
    </xf>
    <xf numFmtId="0" fontId="3" fillId="0" borderId="0" xfId="0" applyFont="1">
      <alignment vertical="center"/>
    </xf>
    <xf numFmtId="0" fontId="3" fillId="0" borderId="53" xfId="0" applyFont="1" applyBorder="1" applyAlignment="1">
      <alignment vertical="center" shrinkToFit="1"/>
    </xf>
    <xf numFmtId="0" fontId="3" fillId="0" borderId="65" xfId="0" applyFont="1" applyBorder="1">
      <alignment vertical="center"/>
    </xf>
    <xf numFmtId="0" fontId="29" fillId="0" borderId="21" xfId="0" applyFont="1" applyBorder="1" applyAlignment="1">
      <alignment vertical="center" shrinkToFit="1"/>
    </xf>
    <xf numFmtId="0" fontId="140" fillId="0" borderId="20" xfId="0" applyFont="1" applyBorder="1" applyAlignment="1">
      <alignment horizontal="left" vertical="center" shrinkToFit="1"/>
    </xf>
    <xf numFmtId="0" fontId="22" fillId="0" borderId="65" xfId="0" applyFont="1" applyBorder="1" applyAlignment="1">
      <alignment vertical="center" textRotation="255" shrinkToFit="1"/>
    </xf>
    <xf numFmtId="178" fontId="36" fillId="0" borderId="63" xfId="0" applyNumberFormat="1" applyFont="1" applyBorder="1" applyAlignment="1">
      <alignment horizontal="center" vertical="center" wrapText="1"/>
    </xf>
    <xf numFmtId="178" fontId="36" fillId="0" borderId="64" xfId="0" applyNumberFormat="1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178" fontId="36" fillId="0" borderId="44" xfId="0" applyNumberFormat="1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shrinkToFit="1"/>
    </xf>
    <xf numFmtId="0" fontId="85" fillId="39" borderId="53" xfId="0" applyFont="1" applyFill="1" applyBorder="1" applyAlignment="1">
      <alignment horizontal="center" vertical="center"/>
    </xf>
    <xf numFmtId="0" fontId="53" fillId="39" borderId="0" xfId="0" applyFont="1" applyFill="1" applyAlignment="1">
      <alignment horizontal="center" vertical="center"/>
    </xf>
    <xf numFmtId="0" fontId="110" fillId="40" borderId="53" xfId="0" applyFont="1" applyFill="1" applyBorder="1" applyAlignment="1">
      <alignment horizontal="center" vertical="center" shrinkToFit="1"/>
    </xf>
    <xf numFmtId="0" fontId="96" fillId="40" borderId="0" xfId="0" applyFont="1" applyFill="1" applyAlignment="1">
      <alignment horizontal="center" vertical="center" shrinkToFit="1"/>
    </xf>
    <xf numFmtId="0" fontId="76" fillId="27" borderId="53" xfId="0" applyFont="1" applyFill="1" applyBorder="1" applyAlignment="1">
      <alignment horizontal="center" vertical="center" shrinkToFit="1"/>
    </xf>
    <xf numFmtId="0" fontId="137" fillId="27" borderId="0" xfId="0" applyFont="1" applyFill="1" applyAlignment="1">
      <alignment horizontal="center" vertical="center" shrinkToFit="1"/>
    </xf>
    <xf numFmtId="0" fontId="42" fillId="0" borderId="5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56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shrinkToFit="1"/>
    </xf>
    <xf numFmtId="0" fontId="42" fillId="0" borderId="58" xfId="0" applyFont="1" applyBorder="1" applyAlignment="1">
      <alignment horizontal="center" vertical="center" shrinkToFit="1"/>
    </xf>
    <xf numFmtId="0" fontId="52" fillId="38" borderId="46" xfId="0" applyFont="1" applyFill="1" applyBorder="1" applyAlignment="1">
      <alignment horizontal="center" vertical="center"/>
    </xf>
    <xf numFmtId="0" fontId="52" fillId="38" borderId="0" xfId="0" applyFont="1" applyFill="1" applyAlignment="1">
      <alignment horizontal="center" vertical="center"/>
    </xf>
    <xf numFmtId="0" fontId="89" fillId="26" borderId="46" xfId="0" applyFont="1" applyFill="1" applyBorder="1" applyAlignment="1">
      <alignment horizontal="center" vertical="center" shrinkToFit="1"/>
    </xf>
    <xf numFmtId="0" fontId="90" fillId="26" borderId="0" xfId="0" applyFont="1" applyFill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7" fillId="0" borderId="0" xfId="19" applyFont="1" applyAlignment="1">
      <alignment horizontal="left"/>
    </xf>
    <xf numFmtId="0" fontId="87" fillId="37" borderId="55" xfId="0" applyFont="1" applyFill="1" applyBorder="1" applyAlignment="1">
      <alignment horizontal="center" vertical="center" shrinkToFit="1"/>
    </xf>
    <xf numFmtId="0" fontId="73" fillId="37" borderId="55" xfId="0" applyFont="1" applyFill="1" applyBorder="1" applyAlignment="1">
      <alignment horizontal="center" vertical="center" shrinkToFit="1"/>
    </xf>
    <xf numFmtId="0" fontId="98" fillId="25" borderId="53" xfId="0" applyFont="1" applyFill="1" applyBorder="1" applyAlignment="1">
      <alignment horizontal="center" vertical="center" shrinkToFit="1"/>
    </xf>
    <xf numFmtId="0" fontId="99" fillId="25" borderId="0" xfId="0" applyFont="1" applyFill="1" applyAlignment="1">
      <alignment horizontal="center" vertical="center" shrinkToFit="1"/>
    </xf>
    <xf numFmtId="0" fontId="42" fillId="0" borderId="55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shrinkToFit="1"/>
    </xf>
    <xf numFmtId="0" fontId="42" fillId="0" borderId="54" xfId="0" applyFont="1" applyBorder="1" applyAlignment="1">
      <alignment horizontal="center" vertical="center" shrinkToFit="1"/>
    </xf>
    <xf numFmtId="0" fontId="42" fillId="0" borderId="94" xfId="0" applyFont="1" applyBorder="1" applyAlignment="1">
      <alignment horizontal="center" vertical="center" shrinkToFit="1"/>
    </xf>
    <xf numFmtId="0" fontId="87" fillId="38" borderId="53" xfId="0" applyFont="1" applyFill="1" applyBorder="1" applyAlignment="1">
      <alignment horizontal="center" vertical="center"/>
    </xf>
    <xf numFmtId="0" fontId="100" fillId="38" borderId="0" xfId="0" applyFont="1" applyFill="1" applyAlignment="1">
      <alignment horizontal="center" vertical="center"/>
    </xf>
    <xf numFmtId="0" fontId="100" fillId="38" borderId="52" xfId="0" applyFont="1" applyFill="1" applyBorder="1" applyAlignment="1">
      <alignment horizontal="center" vertical="center"/>
    </xf>
    <xf numFmtId="0" fontId="101" fillId="33" borderId="53" xfId="0" applyFont="1" applyFill="1" applyBorder="1" applyAlignment="1">
      <alignment horizontal="center" vertical="center" shrinkToFit="1"/>
    </xf>
    <xf numFmtId="0" fontId="102" fillId="33" borderId="0" xfId="0" applyFont="1" applyFill="1" applyAlignment="1">
      <alignment horizontal="center" vertical="center" shrinkToFit="1"/>
    </xf>
    <xf numFmtId="0" fontId="102" fillId="33" borderId="52" xfId="0" applyFont="1" applyFill="1" applyBorder="1" applyAlignment="1">
      <alignment horizontal="center" vertical="center" shrinkToFit="1"/>
    </xf>
    <xf numFmtId="0" fontId="103" fillId="39" borderId="53" xfId="0" applyFont="1" applyFill="1" applyBorder="1" applyAlignment="1">
      <alignment horizontal="center" vertical="center" shrinkToFit="1"/>
    </xf>
    <xf numFmtId="0" fontId="104" fillId="39" borderId="0" xfId="0" applyFont="1" applyFill="1" applyAlignment="1">
      <alignment horizontal="center" vertical="center" shrinkToFit="1"/>
    </xf>
    <xf numFmtId="0" fontId="104" fillId="39" borderId="52" xfId="0" applyFont="1" applyFill="1" applyBorder="1" applyAlignment="1">
      <alignment horizontal="center" vertical="center" shrinkToFit="1"/>
    </xf>
    <xf numFmtId="0" fontId="59" fillId="0" borderId="46" xfId="0" applyFont="1" applyBorder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105" fillId="32" borderId="53" xfId="0" applyFont="1" applyFill="1" applyBorder="1" applyAlignment="1">
      <alignment horizontal="center" vertical="center"/>
    </xf>
    <xf numFmtId="0" fontId="71" fillId="32" borderId="0" xfId="0" applyFont="1" applyFill="1" applyAlignment="1">
      <alignment horizontal="center" vertical="center"/>
    </xf>
    <xf numFmtId="0" fontId="71" fillId="32" borderId="56" xfId="0" applyFont="1" applyFill="1" applyBorder="1" applyAlignment="1">
      <alignment horizontal="center" vertical="center"/>
    </xf>
    <xf numFmtId="0" fontId="74" fillId="34" borderId="53" xfId="0" applyFont="1" applyFill="1" applyBorder="1" applyAlignment="1">
      <alignment horizontal="center" vertical="center"/>
    </xf>
    <xf numFmtId="0" fontId="95" fillId="34" borderId="0" xfId="0" applyFont="1" applyFill="1" applyAlignment="1">
      <alignment horizontal="center" vertical="center"/>
    </xf>
    <xf numFmtId="0" fontId="60" fillId="0" borderId="46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74" fillId="33" borderId="55" xfId="0" applyFont="1" applyFill="1" applyBorder="1" applyAlignment="1">
      <alignment horizontal="center" vertical="center" shrinkToFit="1"/>
    </xf>
    <xf numFmtId="0" fontId="72" fillId="33" borderId="55" xfId="0" applyFont="1" applyFill="1" applyBorder="1" applyAlignment="1">
      <alignment horizontal="center" vertical="center" shrinkToFit="1"/>
    </xf>
    <xf numFmtId="0" fontId="96" fillId="35" borderId="53" xfId="0" applyFont="1" applyFill="1" applyBorder="1" applyAlignment="1">
      <alignment horizontal="center" vertical="center"/>
    </xf>
    <xf numFmtId="0" fontId="97" fillId="35" borderId="0" xfId="0" applyFont="1" applyFill="1" applyAlignment="1">
      <alignment horizontal="center" vertical="center"/>
    </xf>
    <xf numFmtId="0" fontId="61" fillId="0" borderId="46" xfId="0" applyFont="1" applyBorder="1" applyAlignment="1">
      <alignment horizontal="center" vertical="center" shrinkToFit="1"/>
    </xf>
    <xf numFmtId="0" fontId="61" fillId="0" borderId="0" xfId="0" applyFont="1" applyAlignment="1">
      <alignment horizontal="center" vertical="center" shrinkToFit="1"/>
    </xf>
    <xf numFmtId="178" fontId="56" fillId="0" borderId="86" xfId="0" applyNumberFormat="1" applyFont="1" applyBorder="1" applyAlignment="1">
      <alignment horizontal="center" vertical="center" wrapText="1"/>
    </xf>
    <xf numFmtId="178" fontId="56" fillId="0" borderId="76" xfId="0" applyNumberFormat="1" applyFont="1" applyBorder="1" applyAlignment="1">
      <alignment horizontal="center" vertical="center" wrapText="1"/>
    </xf>
    <xf numFmtId="178" fontId="36" fillId="0" borderId="42" xfId="0" applyNumberFormat="1" applyFont="1" applyBorder="1" applyAlignment="1">
      <alignment horizontal="center" vertical="center" wrapText="1"/>
    </xf>
    <xf numFmtId="178" fontId="36" fillId="0" borderId="73" xfId="0" applyNumberFormat="1" applyFont="1" applyBorder="1" applyAlignment="1">
      <alignment horizontal="center" vertical="center" wrapText="1"/>
    </xf>
    <xf numFmtId="0" fontId="58" fillId="0" borderId="4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42" fillId="0" borderId="47" xfId="0" applyFont="1" applyBorder="1" applyAlignment="1">
      <alignment horizontal="center" vertical="center" shrinkToFit="1"/>
    </xf>
    <xf numFmtId="0" fontId="66" fillId="26" borderId="46" xfId="0" applyFont="1" applyFill="1" applyBorder="1" applyAlignment="1">
      <alignment horizontal="right" vertical="center"/>
    </xf>
    <xf numFmtId="0" fontId="66" fillId="26" borderId="0" xfId="0" applyFont="1" applyFill="1" applyAlignment="1">
      <alignment horizontal="right" vertical="center"/>
    </xf>
    <xf numFmtId="0" fontId="66" fillId="26" borderId="56" xfId="0" applyFont="1" applyFill="1" applyBorder="1" applyAlignment="1">
      <alignment horizontal="right" vertical="center"/>
    </xf>
    <xf numFmtId="0" fontId="105" fillId="33" borderId="53" xfId="0" applyFont="1" applyFill="1" applyBorder="1" applyAlignment="1">
      <alignment horizontal="center" vertical="center"/>
    </xf>
    <xf numFmtId="0" fontId="70" fillId="33" borderId="0" xfId="0" applyFont="1" applyFill="1" applyAlignment="1">
      <alignment horizontal="center" vertical="center"/>
    </xf>
    <xf numFmtId="0" fontId="70" fillId="33" borderId="56" xfId="0" applyFont="1" applyFill="1" applyBorder="1" applyAlignment="1">
      <alignment horizontal="center" vertical="center"/>
    </xf>
    <xf numFmtId="0" fontId="83" fillId="39" borderId="53" xfId="0" applyFont="1" applyFill="1" applyBorder="1" applyAlignment="1">
      <alignment horizontal="center" vertical="center"/>
    </xf>
    <xf numFmtId="0" fontId="107" fillId="39" borderId="0" xfId="0" applyFont="1" applyFill="1" applyAlignment="1">
      <alignment horizontal="center" vertical="center"/>
    </xf>
    <xf numFmtId="0" fontId="110" fillId="35" borderId="53" xfId="0" applyFont="1" applyFill="1" applyBorder="1" applyAlignment="1">
      <alignment horizontal="center" vertical="center"/>
    </xf>
    <xf numFmtId="0" fontId="96" fillId="35" borderId="0" xfId="0" applyFont="1" applyFill="1" applyAlignment="1">
      <alignment horizontal="center" vertical="center"/>
    </xf>
    <xf numFmtId="0" fontId="96" fillId="35" borderId="56" xfId="0" applyFont="1" applyFill="1" applyBorder="1" applyAlignment="1">
      <alignment horizontal="center" vertical="center"/>
    </xf>
    <xf numFmtId="0" fontId="66" fillId="29" borderId="53" xfId="0" applyFont="1" applyFill="1" applyBorder="1" applyAlignment="1">
      <alignment horizontal="right" vertical="center"/>
    </xf>
    <xf numFmtId="0" fontId="66" fillId="29" borderId="0" xfId="0" applyFont="1" applyFill="1" applyAlignment="1">
      <alignment horizontal="right" vertical="center"/>
    </xf>
    <xf numFmtId="0" fontId="66" fillId="29" borderId="52" xfId="0" applyFont="1" applyFill="1" applyBorder="1" applyAlignment="1">
      <alignment horizontal="right" vertical="center"/>
    </xf>
    <xf numFmtId="0" fontId="42" fillId="0" borderId="49" xfId="0" applyFont="1" applyBorder="1" applyAlignment="1">
      <alignment horizontal="center" vertical="center" shrinkToFit="1"/>
    </xf>
    <xf numFmtId="0" fontId="42" fillId="0" borderId="72" xfId="0" applyFont="1" applyBorder="1" applyAlignment="1">
      <alignment horizontal="center" vertical="center" shrinkToFit="1"/>
    </xf>
    <xf numFmtId="178" fontId="36" fillId="0" borderId="97" xfId="0" applyNumberFormat="1" applyFont="1" applyBorder="1" applyAlignment="1">
      <alignment horizontal="center" vertical="center" wrapText="1"/>
    </xf>
    <xf numFmtId="0" fontId="67" fillId="26" borderId="60" xfId="0" applyFont="1" applyFill="1" applyBorder="1" applyAlignment="1">
      <alignment horizontal="right" vertical="center" shrinkToFit="1"/>
    </xf>
    <xf numFmtId="0" fontId="67" fillId="26" borderId="54" xfId="0" applyFont="1" applyFill="1" applyBorder="1" applyAlignment="1">
      <alignment horizontal="right" vertical="center" shrinkToFit="1"/>
    </xf>
    <xf numFmtId="0" fontId="67" fillId="26" borderId="57" xfId="0" applyFont="1" applyFill="1" applyBorder="1" applyAlignment="1">
      <alignment horizontal="right" vertical="center" shrinkToFit="1"/>
    </xf>
    <xf numFmtId="0" fontId="42" fillId="0" borderId="56" xfId="0" applyFont="1" applyBorder="1" applyAlignment="1">
      <alignment horizontal="center" vertical="center" shrinkToFit="1"/>
    </xf>
    <xf numFmtId="0" fontId="43" fillId="0" borderId="43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shrinkToFit="1"/>
    </xf>
    <xf numFmtId="0" fontId="63" fillId="0" borderId="46" xfId="0" applyFont="1" applyBorder="1" applyAlignment="1">
      <alignment horizontal="left" wrapText="1"/>
    </xf>
    <xf numFmtId="0" fontId="63" fillId="0" borderId="0" xfId="0" applyFont="1" applyAlignment="1">
      <alignment horizontal="left" wrapText="1"/>
    </xf>
    <xf numFmtId="0" fontId="63" fillId="0" borderId="56" xfId="0" applyFont="1" applyBorder="1" applyAlignment="1">
      <alignment horizontal="left" wrapText="1"/>
    </xf>
    <xf numFmtId="0" fontId="64" fillId="0" borderId="46" xfId="0" applyFont="1" applyBorder="1" applyAlignment="1">
      <alignment horizontal="center" wrapText="1"/>
    </xf>
    <xf numFmtId="0" fontId="64" fillId="0" borderId="0" xfId="0" applyFont="1" applyAlignment="1">
      <alignment horizontal="center" wrapText="1"/>
    </xf>
    <xf numFmtId="0" fontId="64" fillId="0" borderId="56" xfId="0" applyFont="1" applyBorder="1" applyAlignment="1">
      <alignment horizontal="center" wrapText="1"/>
    </xf>
    <xf numFmtId="0" fontId="64" fillId="0" borderId="87" xfId="0" applyFont="1" applyBorder="1" applyAlignment="1">
      <alignment horizontal="center" wrapText="1"/>
    </xf>
    <xf numFmtId="0" fontId="64" fillId="0" borderId="33" xfId="0" applyFont="1" applyBorder="1" applyAlignment="1">
      <alignment horizontal="center" wrapText="1"/>
    </xf>
    <xf numFmtId="0" fontId="64" fillId="0" borderId="85" xfId="0" applyFont="1" applyBorder="1" applyAlignment="1">
      <alignment horizontal="center" wrapText="1"/>
    </xf>
    <xf numFmtId="0" fontId="42" fillId="26" borderId="46" xfId="0" applyFont="1" applyFill="1" applyBorder="1" applyAlignment="1">
      <alignment horizontal="center" vertical="center" wrapText="1"/>
    </xf>
    <xf numFmtId="0" fontId="42" fillId="26" borderId="0" xfId="0" applyFont="1" applyFill="1" applyAlignment="1">
      <alignment horizontal="center" vertical="center" wrapText="1"/>
    </xf>
    <xf numFmtId="0" fontId="42" fillId="26" borderId="56" xfId="0" applyFont="1" applyFill="1" applyBorder="1" applyAlignment="1">
      <alignment horizontal="center" vertical="center" wrapText="1"/>
    </xf>
    <xf numFmtId="0" fontId="42" fillId="29" borderId="53" xfId="0" applyFont="1" applyFill="1" applyBorder="1" applyAlignment="1">
      <alignment horizontal="center" vertical="center" wrapText="1"/>
    </xf>
    <xf numFmtId="0" fontId="42" fillId="29" borderId="0" xfId="0" applyFont="1" applyFill="1" applyAlignment="1">
      <alignment horizontal="center" vertical="center" wrapText="1"/>
    </xf>
    <xf numFmtId="0" fontId="42" fillId="29" borderId="52" xfId="0" applyFont="1" applyFill="1" applyBorder="1" applyAlignment="1">
      <alignment horizontal="center" vertical="center" wrapText="1"/>
    </xf>
    <xf numFmtId="0" fontId="108" fillId="29" borderId="53" xfId="0" applyFont="1" applyFill="1" applyBorder="1" applyAlignment="1">
      <alignment horizontal="center" vertical="center" shrinkToFit="1"/>
    </xf>
    <xf numFmtId="0" fontId="66" fillId="29" borderId="0" xfId="0" applyFont="1" applyFill="1" applyAlignment="1">
      <alignment horizontal="center" vertical="center" shrinkToFit="1"/>
    </xf>
    <xf numFmtId="0" fontId="85" fillId="38" borderId="53" xfId="0" applyFont="1" applyFill="1" applyBorder="1" applyAlignment="1">
      <alignment horizontal="center" vertical="center" shrinkToFit="1"/>
    </xf>
    <xf numFmtId="0" fontId="111" fillId="38" borderId="0" xfId="0" applyFont="1" applyFill="1" applyAlignment="1">
      <alignment horizontal="center" vertical="center" shrinkToFit="1"/>
    </xf>
    <xf numFmtId="0" fontId="111" fillId="38" borderId="56" xfId="0" applyFont="1" applyFill="1" applyBorder="1" applyAlignment="1">
      <alignment horizontal="center" vertical="center" shrinkToFit="1"/>
    </xf>
    <xf numFmtId="0" fontId="46" fillId="29" borderId="53" xfId="0" applyFont="1" applyFill="1" applyBorder="1" applyAlignment="1">
      <alignment horizontal="center" vertical="center" shrinkToFit="1"/>
    </xf>
    <xf numFmtId="0" fontId="46" fillId="29" borderId="0" xfId="0" applyFont="1" applyFill="1" applyAlignment="1">
      <alignment horizontal="center" vertical="center" shrinkToFit="1"/>
    </xf>
    <xf numFmtId="0" fontId="46" fillId="29" borderId="52" xfId="0" applyFont="1" applyFill="1" applyBorder="1" applyAlignment="1">
      <alignment horizontal="center" vertical="center" shrinkToFit="1"/>
    </xf>
    <xf numFmtId="0" fontId="47" fillId="26" borderId="46" xfId="0" applyFont="1" applyFill="1" applyBorder="1" applyAlignment="1">
      <alignment horizontal="center" vertical="center" shrinkToFit="1"/>
    </xf>
    <xf numFmtId="0" fontId="47" fillId="26" borderId="0" xfId="0" applyFont="1" applyFill="1" applyAlignment="1">
      <alignment horizontal="center" vertical="center" shrinkToFit="1"/>
    </xf>
    <xf numFmtId="0" fontId="47" fillId="26" borderId="56" xfId="0" applyFont="1" applyFill="1" applyBorder="1" applyAlignment="1">
      <alignment horizontal="center" vertical="center" shrinkToFit="1"/>
    </xf>
    <xf numFmtId="0" fontId="106" fillId="29" borderId="53" xfId="0" applyFont="1" applyFill="1" applyBorder="1" applyAlignment="1">
      <alignment horizontal="center" vertical="center" shrinkToFit="1"/>
    </xf>
    <xf numFmtId="0" fontId="88" fillId="29" borderId="0" xfId="0" applyFont="1" applyFill="1" applyAlignment="1">
      <alignment horizontal="center" vertical="center" shrinkToFit="1"/>
    </xf>
    <xf numFmtId="0" fontId="88" fillId="29" borderId="56" xfId="0" applyFont="1" applyFill="1" applyBorder="1" applyAlignment="1">
      <alignment horizontal="center" vertical="center" shrinkToFit="1"/>
    </xf>
    <xf numFmtId="0" fontId="46" fillId="26" borderId="46" xfId="0" applyFont="1" applyFill="1" applyBorder="1" applyAlignment="1">
      <alignment horizontal="center" vertical="center" shrinkToFit="1"/>
    </xf>
    <xf numFmtId="0" fontId="46" fillId="26" borderId="0" xfId="0" applyFont="1" applyFill="1" applyAlignment="1">
      <alignment horizontal="center" vertical="center" shrinkToFit="1"/>
    </xf>
    <xf numFmtId="0" fontId="46" fillId="26" borderId="56" xfId="0" applyFont="1" applyFill="1" applyBorder="1" applyAlignment="1">
      <alignment horizontal="center" vertical="center" shrinkToFit="1"/>
    </xf>
    <xf numFmtId="0" fontId="75" fillId="27" borderId="53" xfId="0" applyFont="1" applyFill="1" applyBorder="1" applyAlignment="1">
      <alignment horizontal="center" vertical="center" shrinkToFit="1"/>
    </xf>
    <xf numFmtId="0" fontId="53" fillId="27" borderId="0" xfId="0" applyFont="1" applyFill="1" applyAlignment="1">
      <alignment horizontal="center" vertical="center" shrinkToFit="1"/>
    </xf>
    <xf numFmtId="0" fontId="53" fillId="27" borderId="56" xfId="0" applyFont="1" applyFill="1" applyBorder="1" applyAlignment="1">
      <alignment horizontal="center" vertical="center" shrinkToFit="1"/>
    </xf>
    <xf numFmtId="0" fontId="109" fillId="33" borderId="53" xfId="0" applyFont="1" applyFill="1" applyBorder="1" applyAlignment="1">
      <alignment horizontal="center" vertical="center" shrinkToFit="1"/>
    </xf>
    <xf numFmtId="0" fontId="97" fillId="33" borderId="0" xfId="0" applyFont="1" applyFill="1" applyAlignment="1">
      <alignment horizontal="center" vertical="center" shrinkToFit="1"/>
    </xf>
    <xf numFmtId="0" fontId="108" fillId="39" borderId="53" xfId="0" applyFont="1" applyFill="1" applyBorder="1" applyAlignment="1">
      <alignment horizontal="center" vertical="center" shrinkToFit="1"/>
    </xf>
    <xf numFmtId="0" fontId="66" fillId="39" borderId="0" xfId="0" applyFont="1" applyFill="1" applyAlignment="1">
      <alignment horizontal="center" vertical="center" shrinkToFit="1"/>
    </xf>
    <xf numFmtId="0" fontId="66" fillId="39" borderId="56" xfId="0" applyFont="1" applyFill="1" applyBorder="1" applyAlignment="1">
      <alignment horizontal="center" vertical="center" shrinkToFit="1"/>
    </xf>
    <xf numFmtId="0" fontId="47" fillId="29" borderId="53" xfId="0" applyFont="1" applyFill="1" applyBorder="1" applyAlignment="1">
      <alignment horizontal="center" vertical="center" shrinkToFit="1"/>
    </xf>
    <xf numFmtId="0" fontId="47" fillId="29" borderId="0" xfId="0" applyFont="1" applyFill="1" applyAlignment="1">
      <alignment horizontal="center" vertical="center" shrinkToFit="1"/>
    </xf>
    <xf numFmtId="0" fontId="47" fillId="29" borderId="52" xfId="0" applyFont="1" applyFill="1" applyBorder="1" applyAlignment="1">
      <alignment horizontal="center" vertical="center" shrinkToFit="1"/>
    </xf>
    <xf numFmtId="0" fontId="42" fillId="26" borderId="46" xfId="0" applyFont="1" applyFill="1" applyBorder="1" applyAlignment="1">
      <alignment horizontal="center" vertical="center" shrinkToFit="1"/>
    </xf>
    <xf numFmtId="0" fontId="42" fillId="26" borderId="0" xfId="0" applyFont="1" applyFill="1" applyAlignment="1">
      <alignment horizontal="center" vertical="center" shrinkToFit="1"/>
    </xf>
    <xf numFmtId="0" fontId="42" fillId="26" borderId="56" xfId="0" applyFont="1" applyFill="1" applyBorder="1" applyAlignment="1">
      <alignment horizontal="center" vertical="center" shrinkToFit="1"/>
    </xf>
    <xf numFmtId="0" fontId="42" fillId="0" borderId="51" xfId="0" applyFont="1" applyBorder="1" applyAlignment="1">
      <alignment horizontal="center" vertical="center" shrinkToFit="1"/>
    </xf>
    <xf numFmtId="0" fontId="42" fillId="29" borderId="53" xfId="0" applyFont="1" applyFill="1" applyBorder="1" applyAlignment="1">
      <alignment horizontal="center" vertical="center" shrinkToFit="1"/>
    </xf>
    <xf numFmtId="0" fontId="42" fillId="29" borderId="0" xfId="0" applyFont="1" applyFill="1" applyAlignment="1">
      <alignment horizontal="center" vertical="center" shrinkToFit="1"/>
    </xf>
    <xf numFmtId="0" fontId="42" fillId="29" borderId="52" xfId="0" applyFont="1" applyFill="1" applyBorder="1" applyAlignment="1">
      <alignment horizontal="center" vertical="center" shrinkToFit="1"/>
    </xf>
    <xf numFmtId="178" fontId="36" fillId="0" borderId="48" xfId="0" applyNumberFormat="1" applyFont="1" applyBorder="1" applyAlignment="1">
      <alignment horizontal="center" vertical="center" wrapText="1"/>
    </xf>
    <xf numFmtId="178" fontId="36" fillId="0" borderId="49" xfId="0" applyNumberFormat="1" applyFont="1" applyBorder="1" applyAlignment="1">
      <alignment horizontal="center" vertical="center" wrapText="1"/>
    </xf>
    <xf numFmtId="178" fontId="36" fillId="0" borderId="50" xfId="0" applyNumberFormat="1" applyFont="1" applyBorder="1" applyAlignment="1">
      <alignment horizontal="center" vertical="center" wrapText="1"/>
    </xf>
    <xf numFmtId="178" fontId="36" fillId="0" borderId="58" xfId="0" applyNumberFormat="1" applyFont="1" applyBorder="1" applyAlignment="1">
      <alignment horizontal="center" vertical="center" wrapText="1"/>
    </xf>
    <xf numFmtId="178" fontId="36" fillId="0" borderId="59" xfId="0" applyNumberFormat="1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shrinkToFit="1"/>
    </xf>
    <xf numFmtId="0" fontId="42" fillId="0" borderId="52" xfId="0" applyFont="1" applyBorder="1" applyAlignment="1">
      <alignment horizontal="center" vertical="center" shrinkToFit="1"/>
    </xf>
    <xf numFmtId="0" fontId="81" fillId="39" borderId="46" xfId="0" applyFont="1" applyFill="1" applyBorder="1" applyAlignment="1">
      <alignment horizontal="center" vertical="center"/>
    </xf>
    <xf numFmtId="0" fontId="50" fillId="39" borderId="0" xfId="0" applyFont="1" applyFill="1" applyAlignment="1">
      <alignment horizontal="center" vertical="center"/>
    </xf>
    <xf numFmtId="0" fontId="80" fillId="38" borderId="53" xfId="0" applyFont="1" applyFill="1" applyBorder="1" applyAlignment="1">
      <alignment horizontal="center" vertical="center"/>
    </xf>
    <xf numFmtId="0" fontId="79" fillId="38" borderId="0" xfId="0" applyFont="1" applyFill="1" applyAlignment="1">
      <alignment horizontal="center" vertical="center"/>
    </xf>
    <xf numFmtId="0" fontId="79" fillId="38" borderId="56" xfId="0" applyFont="1" applyFill="1" applyBorder="1" applyAlignment="1">
      <alignment horizontal="center" vertical="center"/>
    </xf>
    <xf numFmtId="0" fontId="105" fillId="35" borderId="53" xfId="0" applyFont="1" applyFill="1" applyBorder="1" applyAlignment="1">
      <alignment horizontal="center" vertical="center"/>
    </xf>
    <xf numFmtId="0" fontId="118" fillId="35" borderId="0" xfId="0" applyFont="1" applyFill="1" applyAlignment="1">
      <alignment horizontal="center" vertical="center"/>
    </xf>
    <xf numFmtId="0" fontId="118" fillId="35" borderId="56" xfId="0" applyFont="1" applyFill="1" applyBorder="1" applyAlignment="1">
      <alignment horizontal="center" vertical="center"/>
    </xf>
    <xf numFmtId="0" fontId="114" fillId="33" borderId="0" xfId="0" applyFont="1" applyFill="1" applyAlignment="1">
      <alignment horizontal="center" vertical="center"/>
    </xf>
    <xf numFmtId="0" fontId="113" fillId="33" borderId="0" xfId="0" applyFont="1" applyFill="1" applyAlignment="1">
      <alignment horizontal="center" vertical="center"/>
    </xf>
    <xf numFmtId="0" fontId="86" fillId="39" borderId="53" xfId="0" applyFont="1" applyFill="1" applyBorder="1" applyAlignment="1">
      <alignment horizontal="center" vertical="center"/>
    </xf>
    <xf numFmtId="0" fontId="48" fillId="39" borderId="0" xfId="0" applyFont="1" applyFill="1" applyAlignment="1">
      <alignment horizontal="center" vertical="center"/>
    </xf>
    <xf numFmtId="0" fontId="48" fillId="39" borderId="52" xfId="0" applyFont="1" applyFill="1" applyBorder="1" applyAlignment="1">
      <alignment horizontal="center" vertical="center"/>
    </xf>
    <xf numFmtId="0" fontId="76" fillId="27" borderId="46" xfId="0" applyFont="1" applyFill="1" applyBorder="1" applyAlignment="1">
      <alignment horizontal="center" vertical="center" shrinkToFit="1"/>
    </xf>
    <xf numFmtId="0" fontId="112" fillId="27" borderId="0" xfId="0" applyFont="1" applyFill="1" applyAlignment="1">
      <alignment horizontal="center" vertical="center" shrinkToFit="1"/>
    </xf>
    <xf numFmtId="0" fontId="112" fillId="27" borderId="56" xfId="0" applyFont="1" applyFill="1" applyBorder="1" applyAlignment="1">
      <alignment horizontal="center" vertical="center" shrinkToFit="1"/>
    </xf>
    <xf numFmtId="0" fontId="115" fillId="26" borderId="0" xfId="0" applyFont="1" applyFill="1" applyAlignment="1">
      <alignment horizontal="center" vertical="center" shrinkToFit="1"/>
    </xf>
    <xf numFmtId="0" fontId="115" fillId="26" borderId="56" xfId="0" applyFont="1" applyFill="1" applyBorder="1" applyAlignment="1">
      <alignment horizontal="center" vertical="center" shrinkToFit="1"/>
    </xf>
    <xf numFmtId="0" fontId="135" fillId="26" borderId="53" xfId="0" applyFont="1" applyFill="1" applyBorder="1" applyAlignment="1">
      <alignment horizontal="center" vertical="center"/>
    </xf>
    <xf numFmtId="0" fontId="119" fillId="26" borderId="0" xfId="0" applyFont="1" applyFill="1" applyAlignment="1">
      <alignment horizontal="center" vertical="center"/>
    </xf>
    <xf numFmtId="0" fontId="119" fillId="26" borderId="56" xfId="0" applyFont="1" applyFill="1" applyBorder="1" applyAlignment="1">
      <alignment horizontal="center" vertical="center"/>
    </xf>
    <xf numFmtId="0" fontId="121" fillId="35" borderId="0" xfId="0" applyFont="1" applyFill="1" applyAlignment="1">
      <alignment horizontal="center" vertical="center"/>
    </xf>
    <xf numFmtId="0" fontId="122" fillId="35" borderId="0" xfId="0" applyFont="1" applyFill="1" applyAlignment="1">
      <alignment horizontal="center" vertical="center"/>
    </xf>
    <xf numFmtId="0" fontId="78" fillId="38" borderId="53" xfId="0" applyFont="1" applyFill="1" applyBorder="1" applyAlignment="1">
      <alignment horizontal="center" vertical="center"/>
    </xf>
    <xf numFmtId="0" fontId="49" fillId="38" borderId="0" xfId="0" applyFont="1" applyFill="1" applyAlignment="1">
      <alignment horizontal="center" vertical="center"/>
    </xf>
    <xf numFmtId="0" fontId="49" fillId="38" borderId="52" xfId="0" applyFont="1" applyFill="1" applyBorder="1" applyAlignment="1">
      <alignment horizontal="center" vertical="center"/>
    </xf>
    <xf numFmtId="0" fontId="114" fillId="40" borderId="46" xfId="0" applyFont="1" applyFill="1" applyBorder="1" applyAlignment="1">
      <alignment horizontal="center" vertical="center" shrinkToFit="1"/>
    </xf>
    <xf numFmtId="0" fontId="113" fillId="40" borderId="0" xfId="0" applyFont="1" applyFill="1" applyAlignment="1">
      <alignment horizontal="center" vertical="center" shrinkToFit="1"/>
    </xf>
    <xf numFmtId="0" fontId="113" fillId="40" borderId="56" xfId="0" applyFont="1" applyFill="1" applyBorder="1" applyAlignment="1">
      <alignment horizontal="center" vertical="center" shrinkToFit="1"/>
    </xf>
    <xf numFmtId="0" fontId="77" fillId="27" borderId="0" xfId="0" applyFont="1" applyFill="1" applyAlignment="1">
      <alignment horizontal="center" vertical="center" shrinkToFit="1"/>
    </xf>
    <xf numFmtId="0" fontId="117" fillId="27" borderId="0" xfId="0" applyFont="1" applyFill="1" applyAlignment="1">
      <alignment horizontal="center" vertical="center" shrinkToFit="1"/>
    </xf>
    <xf numFmtId="0" fontId="117" fillId="27" borderId="56" xfId="0" applyFont="1" applyFill="1" applyBorder="1" applyAlignment="1">
      <alignment horizontal="center" vertical="center" shrinkToFit="1"/>
    </xf>
    <xf numFmtId="0" fontId="94" fillId="39" borderId="53" xfId="0" applyFont="1" applyFill="1" applyBorder="1" applyAlignment="1">
      <alignment horizontal="center" vertical="center"/>
    </xf>
    <xf numFmtId="0" fontId="120" fillId="39" borderId="0" xfId="0" applyFont="1" applyFill="1" applyAlignment="1">
      <alignment horizontal="center" vertical="center"/>
    </xf>
    <xf numFmtId="0" fontId="120" fillId="39" borderId="56" xfId="0" applyFont="1" applyFill="1" applyBorder="1" applyAlignment="1">
      <alignment horizontal="center" vertical="center"/>
    </xf>
    <xf numFmtId="0" fontId="81" fillId="25" borderId="0" xfId="0" applyFont="1" applyFill="1" applyAlignment="1">
      <alignment horizontal="center" vertical="center"/>
    </xf>
    <xf numFmtId="0" fontId="123" fillId="25" borderId="0" xfId="0" applyFont="1" applyFill="1" applyAlignment="1">
      <alignment horizontal="center" vertical="center"/>
    </xf>
    <xf numFmtId="0" fontId="94" fillId="36" borderId="53" xfId="0" applyFont="1" applyFill="1" applyBorder="1" applyAlignment="1">
      <alignment horizontal="center" vertical="center"/>
    </xf>
    <xf numFmtId="0" fontId="120" fillId="36" borderId="0" xfId="0" applyFont="1" applyFill="1" applyAlignment="1">
      <alignment horizontal="center" vertical="center"/>
    </xf>
    <xf numFmtId="0" fontId="120" fillId="36" borderId="52" xfId="0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shrinkToFit="1"/>
    </xf>
    <xf numFmtId="0" fontId="42" fillId="0" borderId="60" xfId="0" applyFont="1" applyBorder="1" applyAlignment="1">
      <alignment horizontal="center" vertical="center" shrinkToFit="1"/>
    </xf>
    <xf numFmtId="0" fontId="42" fillId="31" borderId="53" xfId="0" applyFont="1" applyFill="1" applyBorder="1" applyAlignment="1">
      <alignment horizontal="center" vertical="center" shrinkToFit="1"/>
    </xf>
    <xf numFmtId="0" fontId="42" fillId="31" borderId="0" xfId="0" applyFont="1" applyFill="1" applyAlignment="1">
      <alignment horizontal="center" vertical="center" shrinkToFit="1"/>
    </xf>
    <xf numFmtId="0" fontId="42" fillId="31" borderId="52" xfId="0" applyFont="1" applyFill="1" applyBorder="1" applyAlignment="1">
      <alignment horizontal="center" vertical="center" shrinkToFit="1"/>
    </xf>
    <xf numFmtId="0" fontId="94" fillId="26" borderId="46" xfId="0" applyFont="1" applyFill="1" applyBorder="1" applyAlignment="1">
      <alignment horizontal="center" vertical="center" shrinkToFit="1"/>
    </xf>
    <xf numFmtId="0" fontId="128" fillId="26" borderId="0" xfId="0" applyFont="1" applyFill="1" applyAlignment="1">
      <alignment horizontal="center" vertical="center" shrinkToFit="1"/>
    </xf>
    <xf numFmtId="0" fontId="75" fillId="39" borderId="53" xfId="0" applyFont="1" applyFill="1" applyBorder="1" applyAlignment="1">
      <alignment horizontal="center" vertical="center" shrinkToFit="1"/>
    </xf>
    <xf numFmtId="0" fontId="107" fillId="39" borderId="0" xfId="0" applyFont="1" applyFill="1" applyAlignment="1">
      <alignment horizontal="center" vertical="center" shrinkToFit="1"/>
    </xf>
    <xf numFmtId="0" fontId="107" fillId="39" borderId="56" xfId="0" applyFont="1" applyFill="1" applyBorder="1" applyAlignment="1">
      <alignment horizontal="center" vertical="center" shrinkToFit="1"/>
    </xf>
    <xf numFmtId="0" fontId="124" fillId="33" borderId="0" xfId="0" applyFont="1" applyFill="1" applyAlignment="1">
      <alignment horizontal="center" vertical="center" shrinkToFit="1"/>
    </xf>
    <xf numFmtId="0" fontId="132" fillId="29" borderId="53" xfId="0" applyFont="1" applyFill="1" applyBorder="1" applyAlignment="1">
      <alignment horizontal="center" vertical="center" shrinkToFit="1"/>
    </xf>
    <xf numFmtId="0" fontId="133" fillId="29" borderId="0" xfId="0" applyFont="1" applyFill="1" applyAlignment="1">
      <alignment horizontal="center" vertical="center" shrinkToFit="1"/>
    </xf>
    <xf numFmtId="0" fontId="142" fillId="33" borderId="46" xfId="0" applyFont="1" applyFill="1" applyBorder="1" applyAlignment="1">
      <alignment horizontal="center" vertical="center"/>
    </xf>
    <xf numFmtId="0" fontId="125" fillId="33" borderId="0" xfId="0" applyFont="1" applyFill="1" applyAlignment="1">
      <alignment horizontal="center" vertical="center"/>
    </xf>
    <xf numFmtId="0" fontId="76" fillId="25" borderId="53" xfId="0" applyFont="1" applyFill="1" applyBorder="1" applyAlignment="1">
      <alignment horizontal="center" vertical="center"/>
    </xf>
    <xf numFmtId="0" fontId="129" fillId="25" borderId="0" xfId="0" applyFont="1" applyFill="1" applyAlignment="1">
      <alignment horizontal="center" vertical="center"/>
    </xf>
    <xf numFmtId="0" fontId="129" fillId="25" borderId="56" xfId="0" applyFont="1" applyFill="1" applyBorder="1" applyAlignment="1">
      <alignment horizontal="center" vertical="center"/>
    </xf>
    <xf numFmtId="0" fontId="82" fillId="39" borderId="53" xfId="0" applyFont="1" applyFill="1" applyBorder="1" applyAlignment="1">
      <alignment horizontal="center" vertical="center"/>
    </xf>
    <xf numFmtId="0" fontId="131" fillId="40" borderId="53" xfId="0" applyFont="1" applyFill="1" applyBorder="1" applyAlignment="1">
      <alignment horizontal="center" vertical="center"/>
    </xf>
    <xf numFmtId="0" fontId="124" fillId="40" borderId="0" xfId="0" applyFont="1" applyFill="1" applyAlignment="1">
      <alignment horizontal="center" vertical="center"/>
    </xf>
    <xf numFmtId="0" fontId="126" fillId="35" borderId="46" xfId="0" applyFont="1" applyFill="1" applyBorder="1" applyAlignment="1">
      <alignment horizontal="center" vertical="center" shrinkToFit="1"/>
    </xf>
    <xf numFmtId="0" fontId="127" fillId="35" borderId="0" xfId="0" applyFont="1" applyFill="1" applyAlignment="1">
      <alignment horizontal="center" vertical="center" shrinkToFit="1"/>
    </xf>
    <xf numFmtId="0" fontId="78" fillId="36" borderId="53" xfId="0" applyFont="1" applyFill="1" applyBorder="1" applyAlignment="1">
      <alignment horizontal="center" vertical="center" shrinkToFit="1"/>
    </xf>
    <xf numFmtId="0" fontId="45" fillId="36" borderId="0" xfId="0" applyFont="1" applyFill="1" applyAlignment="1">
      <alignment horizontal="center" vertical="center" shrinkToFit="1"/>
    </xf>
    <xf numFmtId="0" fontId="45" fillId="36" borderId="56" xfId="0" applyFont="1" applyFill="1" applyBorder="1" applyAlignment="1">
      <alignment horizontal="center" vertical="center" shrinkToFit="1"/>
    </xf>
    <xf numFmtId="0" fontId="130" fillId="38" borderId="53" xfId="0" applyFont="1" applyFill="1" applyBorder="1" applyAlignment="1">
      <alignment horizontal="center" vertical="center" shrinkToFit="1"/>
    </xf>
    <xf numFmtId="0" fontId="129" fillId="38" borderId="0" xfId="0" applyFont="1" applyFill="1" applyAlignment="1">
      <alignment horizontal="center" vertical="center" shrinkToFit="1"/>
    </xf>
    <xf numFmtId="0" fontId="85" fillId="27" borderId="53" xfId="0" applyFont="1" applyFill="1" applyBorder="1" applyAlignment="1">
      <alignment horizontal="center" vertical="center" shrinkToFit="1"/>
    </xf>
    <xf numFmtId="0" fontId="44" fillId="27" borderId="0" xfId="0" applyFont="1" applyFill="1" applyAlignment="1">
      <alignment horizontal="center" vertical="center" shrinkToFit="1"/>
    </xf>
    <xf numFmtId="0" fontId="44" fillId="27" borderId="52" xfId="0" applyFont="1" applyFill="1" applyBorder="1" applyAlignment="1">
      <alignment horizontal="center" vertical="center" shrinkToFit="1"/>
    </xf>
    <xf numFmtId="0" fontId="96" fillId="32" borderId="0" xfId="0" applyFont="1" applyFill="1" applyAlignment="1">
      <alignment horizontal="center" vertical="center"/>
    </xf>
    <xf numFmtId="0" fontId="70" fillId="35" borderId="0" xfId="0" applyFont="1" applyFill="1" applyAlignment="1">
      <alignment horizontal="center" vertical="center"/>
    </xf>
    <xf numFmtId="0" fontId="70" fillId="35" borderId="56" xfId="0" applyFont="1" applyFill="1" applyBorder="1" applyAlignment="1">
      <alignment horizontal="center" vertical="center"/>
    </xf>
    <xf numFmtId="0" fontId="92" fillId="28" borderId="53" xfId="0" applyFont="1" applyFill="1" applyBorder="1" applyAlignment="1">
      <alignment horizontal="center" vertical="center" shrinkToFit="1"/>
    </xf>
    <xf numFmtId="0" fontId="54" fillId="28" borderId="0" xfId="0" applyFont="1" applyFill="1" applyAlignment="1">
      <alignment horizontal="center" vertical="center" shrinkToFit="1"/>
    </xf>
    <xf numFmtId="0" fontId="116" fillId="26" borderId="53" xfId="0" applyFont="1" applyFill="1" applyBorder="1" applyAlignment="1">
      <alignment horizontal="center" vertical="center" shrinkToFit="1"/>
    </xf>
    <xf numFmtId="0" fontId="139" fillId="26" borderId="0" xfId="0" applyFont="1" applyFill="1" applyAlignment="1">
      <alignment horizontal="center" vertical="center" shrinkToFit="1"/>
    </xf>
    <xf numFmtId="0" fontId="139" fillId="26" borderId="56" xfId="0" applyFont="1" applyFill="1" applyBorder="1" applyAlignment="1">
      <alignment horizontal="center" vertical="center" shrinkToFit="1"/>
    </xf>
    <xf numFmtId="0" fontId="84" fillId="39" borderId="53" xfId="0" applyFont="1" applyFill="1" applyBorder="1" applyAlignment="1">
      <alignment horizontal="center" vertical="center" shrinkToFit="1"/>
    </xf>
    <xf numFmtId="0" fontId="93" fillId="39" borderId="0" xfId="0" applyFont="1" applyFill="1" applyAlignment="1">
      <alignment horizontal="center" vertical="center" shrinkToFit="1"/>
    </xf>
    <xf numFmtId="0" fontId="42" fillId="0" borderId="61" xfId="0" applyFont="1" applyBorder="1" applyAlignment="1">
      <alignment horizontal="center" vertical="center" shrinkToFit="1"/>
    </xf>
    <xf numFmtId="0" fontId="135" fillId="39" borderId="46" xfId="0" applyFont="1" applyFill="1" applyBorder="1" applyAlignment="1">
      <alignment horizontal="center" vertical="center" shrinkToFit="1"/>
    </xf>
    <xf numFmtId="0" fontId="136" fillId="39" borderId="0" xfId="0" applyFont="1" applyFill="1" applyAlignment="1">
      <alignment horizontal="center" vertical="center" shrinkToFit="1"/>
    </xf>
    <xf numFmtId="0" fontId="51" fillId="0" borderId="50" xfId="0" applyFont="1" applyBorder="1" applyAlignment="1">
      <alignment horizontal="center" vertical="center" shrinkToFit="1"/>
    </xf>
    <xf numFmtId="0" fontId="51" fillId="0" borderId="58" xfId="0" applyFont="1" applyBorder="1" applyAlignment="1">
      <alignment horizontal="center" vertical="center" shrinkToFit="1"/>
    </xf>
    <xf numFmtId="0" fontId="51" fillId="0" borderId="51" xfId="0" applyFont="1" applyBorder="1" applyAlignment="1">
      <alignment horizontal="center" vertical="center" shrinkToFit="1"/>
    </xf>
    <xf numFmtId="0" fontId="55" fillId="0" borderId="43" xfId="0" applyFont="1" applyBorder="1" applyAlignment="1">
      <alignment horizontal="center" vertical="center" shrinkToFit="1"/>
    </xf>
    <xf numFmtId="0" fontId="55" fillId="0" borderId="54" xfId="0" applyFont="1" applyBorder="1" applyAlignment="1">
      <alignment horizontal="center" vertical="center" shrinkToFit="1"/>
    </xf>
    <xf numFmtId="0" fontId="55" fillId="0" borderId="57" xfId="0" applyFont="1" applyBorder="1" applyAlignment="1">
      <alignment horizontal="center" vertical="center" shrinkToFit="1"/>
    </xf>
    <xf numFmtId="0" fontId="51" fillId="0" borderId="53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138" fillId="41" borderId="53" xfId="0" applyFont="1" applyFill="1" applyBorder="1" applyAlignment="1">
      <alignment horizontal="center" vertical="center"/>
    </xf>
    <xf numFmtId="0" fontId="138" fillId="41" borderId="0" xfId="0" applyFont="1" applyFill="1" applyAlignment="1">
      <alignment horizontal="center" vertical="center"/>
    </xf>
    <xf numFmtId="0" fontId="138" fillId="41" borderId="56" xfId="0" applyFont="1" applyFill="1" applyBorder="1" applyAlignment="1">
      <alignment horizontal="center" vertical="center"/>
    </xf>
    <xf numFmtId="0" fontId="42" fillId="31" borderId="53" xfId="0" applyFont="1" applyFill="1" applyBorder="1" applyAlignment="1">
      <alignment horizontal="center" vertical="center" wrapText="1"/>
    </xf>
    <xf numFmtId="0" fontId="42" fillId="31" borderId="0" xfId="0" applyFont="1" applyFill="1" applyAlignment="1">
      <alignment horizontal="center" vertical="center" wrapText="1"/>
    </xf>
    <xf numFmtId="0" fontId="42" fillId="31" borderId="52" xfId="0" applyFont="1" applyFill="1" applyBorder="1" applyAlignment="1">
      <alignment horizontal="center" vertical="center" wrapText="1"/>
    </xf>
    <xf numFmtId="0" fontId="69" fillId="31" borderId="53" xfId="0" applyFont="1" applyFill="1" applyBorder="1" applyAlignment="1">
      <alignment horizontal="center" vertical="center" shrinkToFit="1"/>
    </xf>
    <xf numFmtId="0" fontId="69" fillId="31" borderId="0" xfId="0" applyFont="1" applyFill="1" applyAlignment="1">
      <alignment horizontal="center" vertical="center" shrinkToFit="1"/>
    </xf>
    <xf numFmtId="0" fontId="69" fillId="31" borderId="52" xfId="0" applyFont="1" applyFill="1" applyBorder="1" applyAlignment="1">
      <alignment horizontal="center" vertical="center" shrinkToFit="1"/>
    </xf>
    <xf numFmtId="0" fontId="65" fillId="29" borderId="43" xfId="0" applyFont="1" applyFill="1" applyBorder="1" applyAlignment="1">
      <alignment horizontal="right" vertical="center" shrinkToFit="1"/>
    </xf>
    <xf numFmtId="0" fontId="65" fillId="29" borderId="54" xfId="0" applyFont="1" applyFill="1" applyBorder="1" applyAlignment="1">
      <alignment horizontal="right" vertical="center" shrinkToFit="1"/>
    </xf>
    <xf numFmtId="0" fontId="65" fillId="29" borderId="94" xfId="0" applyFont="1" applyFill="1" applyBorder="1" applyAlignment="1">
      <alignment horizontal="right" vertical="center" shrinkToFit="1"/>
    </xf>
    <xf numFmtId="0" fontId="91" fillId="37" borderId="53" xfId="0" applyFont="1" applyFill="1" applyBorder="1" applyAlignment="1">
      <alignment horizontal="center" vertical="center"/>
    </xf>
    <xf numFmtId="0" fontId="52" fillId="37" borderId="0" xfId="0" applyFont="1" applyFill="1" applyAlignment="1">
      <alignment horizontal="center" vertical="center"/>
    </xf>
    <xf numFmtId="0" fontId="52" fillId="37" borderId="52" xfId="0" applyFont="1" applyFill="1" applyBorder="1" applyAlignment="1">
      <alignment horizontal="center" vertical="center"/>
    </xf>
    <xf numFmtId="0" fontId="84" fillId="30" borderId="53" xfId="0" applyFont="1" applyFill="1" applyBorder="1" applyAlignment="1">
      <alignment horizontal="center" vertical="center" shrinkToFit="1"/>
    </xf>
    <xf numFmtId="0" fontId="134" fillId="30" borderId="0" xfId="0" applyFont="1" applyFill="1" applyAlignment="1">
      <alignment horizontal="center" vertical="center" shrinkToFit="1"/>
    </xf>
    <xf numFmtId="0" fontId="134" fillId="30" borderId="52" xfId="0" applyFont="1" applyFill="1" applyBorder="1" applyAlignment="1">
      <alignment horizontal="center" vertical="center" shrinkToFit="1"/>
    </xf>
    <xf numFmtId="0" fontId="68" fillId="31" borderId="53" xfId="0" applyFont="1" applyFill="1" applyBorder="1" applyAlignment="1">
      <alignment horizontal="center" vertical="center"/>
    </xf>
    <xf numFmtId="0" fontId="68" fillId="31" borderId="0" xfId="0" applyFont="1" applyFill="1" applyAlignment="1">
      <alignment horizontal="center" vertical="center"/>
    </xf>
    <xf numFmtId="0" fontId="68" fillId="31" borderId="52" xfId="0" applyFont="1" applyFill="1" applyBorder="1" applyAlignment="1">
      <alignment horizontal="center" vertical="center"/>
    </xf>
    <xf numFmtId="0" fontId="68" fillId="31" borderId="53" xfId="0" applyFont="1" applyFill="1" applyBorder="1" applyAlignment="1">
      <alignment horizontal="center" vertical="center" shrinkToFit="1"/>
    </xf>
    <xf numFmtId="0" fontId="68" fillId="31" borderId="0" xfId="0" applyFont="1" applyFill="1" applyAlignment="1">
      <alignment horizontal="center" vertical="center" shrinkToFit="1"/>
    </xf>
    <xf numFmtId="0" fontId="68" fillId="31" borderId="52" xfId="0" applyFont="1" applyFill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40" fillId="0" borderId="79" xfId="0" applyFont="1" applyBorder="1" applyAlignment="1">
      <alignment horizontal="left" shrinkToFit="1"/>
    </xf>
    <xf numFmtId="0" fontId="34" fillId="0" borderId="17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30" xfId="0" applyFont="1" applyBorder="1" applyAlignment="1">
      <alignment horizontal="center" vertical="center" wrapText="1" shrinkToFit="1"/>
    </xf>
    <xf numFmtId="0" fontId="34" fillId="0" borderId="20" xfId="0" applyFont="1" applyBorder="1" applyAlignment="1">
      <alignment horizontal="center" vertical="center" wrapText="1" shrinkToFit="1"/>
    </xf>
    <xf numFmtId="0" fontId="34" fillId="0" borderId="25" xfId="0" applyFont="1" applyBorder="1" applyAlignment="1">
      <alignment horizontal="center" vertical="center" wrapText="1" shrinkToFit="1"/>
    </xf>
    <xf numFmtId="0" fontId="28" fillId="0" borderId="0" xfId="0" applyFont="1" applyAlignment="1">
      <alignment horizontal="left" vertical="center"/>
    </xf>
    <xf numFmtId="0" fontId="21" fillId="0" borderId="69" xfId="0" applyFont="1" applyBorder="1" applyAlignment="1">
      <alignment horizontal="center" vertical="center" textRotation="180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34" fillId="0" borderId="21" xfId="0" applyFont="1" applyBorder="1" applyAlignment="1">
      <alignment horizontal="left" vertical="center" shrinkToFit="1"/>
    </xf>
    <xf numFmtId="0" fontId="34" fillId="0" borderId="24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3399"/>
      <color rgb="FF008000"/>
      <color rgb="FFFFFFCC"/>
      <color rgb="FF990099"/>
      <color rgb="FF6600FF"/>
      <color rgb="FFCCFFFF"/>
      <color rgb="FFCCECFF"/>
      <color rgb="FF00CC00"/>
      <color rgb="FFCC66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3" Type="http://schemas.openxmlformats.org/officeDocument/2006/relationships/image" Target="../media/image3.emf"/><Relationship Id="rId7" Type="http://schemas.microsoft.com/office/2007/relationships/hdphoto" Target="../media/hdphoto1.wdp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9.png"/><Relationship Id="rId5" Type="http://schemas.openxmlformats.org/officeDocument/2006/relationships/image" Target="../media/image5.png"/><Relationship Id="rId10" Type="http://schemas.openxmlformats.org/officeDocument/2006/relationships/image" Target="../media/image8.jpg"/><Relationship Id="rId4" Type="http://schemas.openxmlformats.org/officeDocument/2006/relationships/image" Target="../media/image4.png"/><Relationship Id="rId9" Type="http://schemas.microsoft.com/office/2007/relationships/hdphoto" Target="../media/hdphoto2.wdp"/><Relationship Id="rId14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386444</xdr:colOff>
      <xdr:row>0</xdr:row>
      <xdr:rowOff>0</xdr:rowOff>
    </xdr:from>
    <xdr:to>
      <xdr:col>20</xdr:col>
      <xdr:colOff>198121</xdr:colOff>
      <xdr:row>0</xdr:row>
      <xdr:rowOff>356235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240987" y="0"/>
          <a:ext cx="1999705" cy="35623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9</xdr:col>
      <xdr:colOff>259080</xdr:colOff>
      <xdr:row>0</xdr:row>
      <xdr:rowOff>80556</xdr:rowOff>
    </xdr:from>
    <xdr:to>
      <xdr:col>11</xdr:col>
      <xdr:colOff>218440</xdr:colOff>
      <xdr:row>0</xdr:row>
      <xdr:rowOff>354876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278880" y="80556"/>
          <a:ext cx="1418046" cy="2743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14</xdr:col>
      <xdr:colOff>209550</xdr:colOff>
      <xdr:row>0</xdr:row>
      <xdr:rowOff>0</xdr:rowOff>
    </xdr:from>
    <xdr:to>
      <xdr:col>16</xdr:col>
      <xdr:colOff>328476</xdr:colOff>
      <xdr:row>0</xdr:row>
      <xdr:rowOff>371474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21" t="22925" b="21917"/>
        <a:stretch/>
      </xdr:blipFill>
      <xdr:spPr>
        <a:xfrm>
          <a:off x="9925050" y="0"/>
          <a:ext cx="1585776" cy="371474"/>
        </a:xfrm>
        <a:prstGeom prst="rect">
          <a:avLst/>
        </a:prstGeom>
      </xdr:spPr>
    </xdr:pic>
    <xdr:clientData/>
  </xdr:twoCellAnchor>
  <xdr:twoCellAnchor editAs="oneCell">
    <xdr:from>
      <xdr:col>1</xdr:col>
      <xdr:colOff>63137</xdr:colOff>
      <xdr:row>0</xdr:row>
      <xdr:rowOff>81280</xdr:rowOff>
    </xdr:from>
    <xdr:to>
      <xdr:col>3</xdr:col>
      <xdr:colOff>339281</xdr:colOff>
      <xdr:row>2</xdr:row>
      <xdr:rowOff>169909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ADA51F05-E364-43E3-ADD0-9BBAE9CDB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17" y="81280"/>
          <a:ext cx="1739184" cy="721089"/>
        </a:xfrm>
        <a:prstGeom prst="rect">
          <a:avLst/>
        </a:prstGeom>
      </xdr:spPr>
    </xdr:pic>
    <xdr:clientData/>
  </xdr:twoCellAnchor>
  <xdr:oneCellAnchor>
    <xdr:from>
      <xdr:col>4</xdr:col>
      <xdr:colOff>628650</xdr:colOff>
      <xdr:row>3</xdr:row>
      <xdr:rowOff>51434</xdr:rowOff>
    </xdr:from>
    <xdr:ext cx="1860550" cy="1106805"/>
    <xdr:pic>
      <xdr:nvPicPr>
        <xdr:cNvPr id="39" name="圖片 38">
          <a:extLst>
            <a:ext uri="{FF2B5EF4-FFF2-40B4-BE49-F238E27FC236}">
              <a16:creationId xmlns:a16="http://schemas.microsoft.com/office/drawing/2014/main" id="{D12F5860-019F-40E8-B2C2-053E650C01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3006090" y="955674"/>
          <a:ext cx="1860550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317500</xdr:colOff>
      <xdr:row>0</xdr:row>
      <xdr:rowOff>67945</xdr:rowOff>
    </xdr:from>
    <xdr:ext cx="2972355" cy="1021771"/>
    <xdr:pic>
      <xdr:nvPicPr>
        <xdr:cNvPr id="40" name="圖片 39">
          <a:extLst>
            <a:ext uri="{FF2B5EF4-FFF2-40B4-BE49-F238E27FC236}">
              <a16:creationId xmlns:a16="http://schemas.microsoft.com/office/drawing/2014/main" id="{0DD207A5-77FA-4C36-9691-70BA0DC4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3420" y="67945"/>
          <a:ext cx="2972355" cy="1021771"/>
        </a:xfrm>
        <a:prstGeom prst="rect">
          <a:avLst/>
        </a:prstGeom>
      </xdr:spPr>
    </xdr:pic>
    <xdr:clientData/>
  </xdr:oneCellAnchor>
  <xdr:oneCellAnchor>
    <xdr:from>
      <xdr:col>1</xdr:col>
      <xdr:colOff>81280</xdr:colOff>
      <xdr:row>4</xdr:row>
      <xdr:rowOff>93599</xdr:rowOff>
    </xdr:from>
    <xdr:ext cx="701040" cy="668039"/>
    <xdr:pic>
      <xdr:nvPicPr>
        <xdr:cNvPr id="41" name="圖片 40">
          <a:extLst>
            <a:ext uri="{FF2B5EF4-FFF2-40B4-BE49-F238E27FC236}">
              <a16:creationId xmlns:a16="http://schemas.microsoft.com/office/drawing/2014/main" id="{FD9365BE-6FBF-431A-8405-CB27D7B996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264160" y="1259459"/>
          <a:ext cx="701040" cy="668039"/>
        </a:xfrm>
        <a:prstGeom prst="rect">
          <a:avLst/>
        </a:prstGeom>
      </xdr:spPr>
    </xdr:pic>
    <xdr:clientData/>
  </xdr:oneCellAnchor>
  <xdr:twoCellAnchor editAs="oneCell">
    <xdr:from>
      <xdr:col>1</xdr:col>
      <xdr:colOff>589280</xdr:colOff>
      <xdr:row>1</xdr:row>
      <xdr:rowOff>213883</xdr:rowOff>
    </xdr:from>
    <xdr:to>
      <xdr:col>4</xdr:col>
      <xdr:colOff>111760</xdr:colOff>
      <xdr:row>7</xdr:row>
      <xdr:rowOff>121918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AFB3D1C9-B505-4A97-8909-E692CE9A6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882">
                      <a14:foregroundMark x1="29092" y1="65757" x2="41078" y2="57157"/>
                      <a14:foregroundMark x1="19216" y1="72843" x2="21318" y2="71335"/>
                      <a14:foregroundMark x1="41078" y1="57157" x2="51961" y2="56961"/>
                      <a14:foregroundMark x1="15784" y1="59804" x2="60392" y2="49118"/>
                      <a14:foregroundMark x1="33023" y1="67312" x2="33333" y2="67157"/>
                      <a14:foregroundMark x1="26251" y1="70699" x2="27892" y2="69878"/>
                      <a14:foregroundMark x1="19804" y1="73922" x2="22421" y2="72613"/>
                      <a14:foregroundMark x1="62647" y1="46863" x2="76765" y2="42941"/>
                      <a14:foregroundMark x1="59314" y1="60980" x2="88039" y2="62647"/>
                      <a14:foregroundMark x1="60980" y1="57549" x2="84706" y2="55882"/>
                      <a14:foregroundMark x1="68333" y1="55294" x2="84706" y2="57549"/>
                      <a14:foregroundMark x1="55882" y1="60392" x2="84706" y2="59804"/>
                      <a14:foregroundMark x1="59804" y1="56471" x2="85196" y2="54216"/>
                      <a14:foregroundMark x1="64902" y1="49118" x2="79608" y2="44020"/>
                      <a14:foregroundMark x1="89216" y1="50196" x2="89216" y2="50196"/>
                      <a14:foregroundMark x1="85196" y1="56471" x2="90882" y2="51961"/>
                      <a14:backgroundMark x1="23725" y1="70000" x2="23725" y2="70000"/>
                      <a14:backgroundMark x1="29314" y1="70000" x2="33333" y2="73333"/>
                      <a14:backgroundMark x1="25392" y1="67157" x2="33333" y2="69412"/>
                      <a14:backgroundMark x1="21471" y1="68333" x2="28235" y2="76176"/>
                      <a14:backgroundMark x1="25980" y1="66569" x2="33824" y2="70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78" b="20978"/>
        <a:stretch>
          <a:fillRect/>
        </a:stretch>
      </xdr:blipFill>
      <xdr:spPr>
        <a:xfrm>
          <a:off x="772160" y="594883"/>
          <a:ext cx="1717040" cy="1492995"/>
        </a:xfrm>
        <a:prstGeom prst="rect">
          <a:avLst/>
        </a:prstGeom>
      </xdr:spPr>
    </xdr:pic>
    <xdr:clientData/>
  </xdr:twoCellAnchor>
  <xdr:twoCellAnchor editAs="oneCell">
    <xdr:from>
      <xdr:col>7</xdr:col>
      <xdr:colOff>523241</xdr:colOff>
      <xdr:row>1</xdr:row>
      <xdr:rowOff>148047</xdr:rowOff>
    </xdr:from>
    <xdr:to>
      <xdr:col>9</xdr:col>
      <xdr:colOff>381727</xdr:colOff>
      <xdr:row>9</xdr:row>
      <xdr:rowOff>1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61D358F3-16FE-4C7F-9180-6B3AAD00A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778" b="96889" l="2667" r="96889">
                      <a14:foregroundMark x1="60444" y1="78667" x2="60444" y2="78667"/>
                      <a14:foregroundMark x1="58222" y1="74667" x2="68444" y2="7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025" t="9644" r="8359" b="8137"/>
        <a:stretch/>
      </xdr:blipFill>
      <xdr:spPr>
        <a:xfrm>
          <a:off x="5095241" y="534127"/>
          <a:ext cx="1321526" cy="1853474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0</xdr:row>
      <xdr:rowOff>0</xdr:rowOff>
    </xdr:from>
    <xdr:to>
      <xdr:col>14</xdr:col>
      <xdr:colOff>87087</xdr:colOff>
      <xdr:row>0</xdr:row>
      <xdr:rowOff>359229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C828FB24-E0A9-4C15-A750-AA1A87CB8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8284029" y="0"/>
          <a:ext cx="1469572" cy="359229"/>
        </a:xfrm>
        <a:prstGeom prst="rect">
          <a:avLst/>
        </a:prstGeom>
      </xdr:spPr>
    </xdr:pic>
    <xdr:clientData/>
  </xdr:twoCellAnchor>
  <xdr:twoCellAnchor editAs="oneCell">
    <xdr:from>
      <xdr:col>16</xdr:col>
      <xdr:colOff>470988</xdr:colOff>
      <xdr:row>10</xdr:row>
      <xdr:rowOff>193041</xdr:rowOff>
    </xdr:from>
    <xdr:to>
      <xdr:col>19</xdr:col>
      <xdr:colOff>379548</xdr:colOff>
      <xdr:row>18</xdr:row>
      <xdr:rowOff>84187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7A1CBC42-2105-444C-A1F4-36898489D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595" r="48214" b="4166"/>
        <a:stretch/>
      </xdr:blipFill>
      <xdr:spPr>
        <a:xfrm>
          <a:off x="11596188" y="2783841"/>
          <a:ext cx="2096589" cy="1937660"/>
        </a:xfrm>
        <a:prstGeom prst="rect">
          <a:avLst/>
        </a:prstGeom>
      </xdr:spPr>
    </xdr:pic>
    <xdr:clientData/>
  </xdr:twoCellAnchor>
  <xdr:twoCellAnchor editAs="oneCell">
    <xdr:from>
      <xdr:col>1</xdr:col>
      <xdr:colOff>28336</xdr:colOff>
      <xdr:row>11</xdr:row>
      <xdr:rowOff>40640</xdr:rowOff>
    </xdr:from>
    <xdr:to>
      <xdr:col>4</xdr:col>
      <xdr:colOff>203199</xdr:colOff>
      <xdr:row>19</xdr:row>
      <xdr:rowOff>161273</xdr:rowOff>
    </xdr:to>
    <xdr:pic>
      <xdr:nvPicPr>
        <xdr:cNvPr id="51" name="圖片 50">
          <a:extLst>
            <a:ext uri="{FF2B5EF4-FFF2-40B4-BE49-F238E27FC236}">
              <a16:creationId xmlns:a16="http://schemas.microsoft.com/office/drawing/2014/main" id="{7DA344FC-9AC6-43A4-A161-CF70FE3AD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16" y="2844800"/>
          <a:ext cx="2369423" cy="2040873"/>
        </a:xfrm>
        <a:prstGeom prst="rect">
          <a:avLst/>
        </a:prstGeom>
      </xdr:spPr>
    </xdr:pic>
    <xdr:clientData/>
  </xdr:twoCellAnchor>
  <xdr:twoCellAnchor editAs="oneCell">
    <xdr:from>
      <xdr:col>19</xdr:col>
      <xdr:colOff>229235</xdr:colOff>
      <xdr:row>29</xdr:row>
      <xdr:rowOff>236864</xdr:rowOff>
    </xdr:from>
    <xdr:to>
      <xdr:col>20</xdr:col>
      <xdr:colOff>646430</xdr:colOff>
      <xdr:row>37</xdr:row>
      <xdr:rowOff>94297</xdr:rowOff>
    </xdr:to>
    <xdr:pic>
      <xdr:nvPicPr>
        <xdr:cNvPr id="53" name="圖片 52">
          <a:extLst>
            <a:ext uri="{FF2B5EF4-FFF2-40B4-BE49-F238E27FC236}">
              <a16:creationId xmlns:a16="http://schemas.microsoft.com/office/drawing/2014/main" id="{34A0684F-03D9-448D-98D1-8BFE15FB6E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4583" b="95250" l="5167" r="94250">
                      <a14:foregroundMark x1="82417" y1="71500" x2="82417" y2="71500"/>
                      <a14:foregroundMark x1="78250" y1="71500" x2="78250" y2="71500"/>
                      <a14:foregroundMark x1="13750" y1="80250" x2="13750" y2="80250"/>
                      <a14:foregroundMark x1="21750" y1="81167" x2="21750" y2="81167"/>
                      <a14:foregroundMark x1="21583" y1="85500" x2="21583" y2="85500"/>
                      <a14:foregroundMark x1="22250" y1="87000" x2="22250" y2="87000"/>
                      <a14:foregroundMark x1="22833" y1="83833" x2="22833" y2="83833"/>
                      <a14:foregroundMark x1="23417" y1="85917" x2="23417" y2="85917"/>
                      <a14:foregroundMark x1="21417" y1="88417" x2="21417" y2="88417"/>
                      <a14:foregroundMark x1="20667" y1="81333" x2="20667" y2="81333"/>
                      <a14:foregroundMark x1="18667" y1="90500" x2="18667" y2="90500"/>
                      <a14:backgroundMark x1="17959" y1="80544" x2="17959" y2="805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215" r="21985"/>
        <a:stretch/>
      </xdr:blipFill>
      <xdr:spPr>
        <a:xfrm>
          <a:off x="13579475" y="7369184"/>
          <a:ext cx="1148715" cy="1767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opLeftCell="A16" zoomScale="75" zoomScaleNormal="75" workbookViewId="0">
      <selection activeCell="N23" sqref="N23:Q23"/>
    </sheetView>
  </sheetViews>
  <sheetFormatPr defaultColWidth="9" defaultRowHeight="16.2"/>
  <cols>
    <col min="1" max="1" width="2.6640625" style="80" customWidth="1"/>
    <col min="2" max="21" width="10.6640625" style="103" customWidth="1"/>
    <col min="22" max="16384" width="9" style="80"/>
  </cols>
  <sheetData>
    <row r="1" spans="2:21" ht="30" customHeight="1" thickBot="1">
      <c r="B1" s="241"/>
      <c r="C1" s="241"/>
      <c r="D1" s="241"/>
      <c r="E1" s="241"/>
      <c r="F1" s="241"/>
      <c r="J1" s="242"/>
      <c r="K1" s="242"/>
      <c r="L1" s="242"/>
      <c r="M1" s="242"/>
      <c r="N1" s="242"/>
      <c r="O1" s="242"/>
      <c r="P1" s="242"/>
      <c r="Q1" s="104"/>
      <c r="R1" s="104"/>
      <c r="S1" s="104"/>
      <c r="T1" s="104"/>
    </row>
    <row r="2" spans="2:21" s="83" customFormat="1" ht="19.95" customHeight="1">
      <c r="B2" s="276"/>
      <c r="C2" s="277"/>
      <c r="D2" s="277"/>
      <c r="E2" s="277"/>
      <c r="F2" s="182"/>
      <c r="G2" s="182"/>
      <c r="H2" s="182"/>
      <c r="I2" s="183"/>
      <c r="J2" s="278" t="s">
        <v>162</v>
      </c>
      <c r="K2" s="278"/>
      <c r="L2" s="278"/>
      <c r="M2" s="278"/>
      <c r="N2" s="278" t="s">
        <v>163</v>
      </c>
      <c r="O2" s="278"/>
      <c r="P2" s="278"/>
      <c r="Q2" s="224"/>
      <c r="R2" s="278" t="s">
        <v>164</v>
      </c>
      <c r="S2" s="278"/>
      <c r="T2" s="278"/>
      <c r="U2" s="279"/>
    </row>
    <row r="3" spans="2:21" s="154" customFormat="1" ht="21.45" customHeight="1">
      <c r="B3" s="280"/>
      <c r="C3" s="281"/>
      <c r="D3" s="281"/>
      <c r="E3" s="281"/>
      <c r="F3" s="184"/>
      <c r="G3" s="184"/>
      <c r="H3" s="184"/>
      <c r="I3" s="185"/>
      <c r="J3" s="282" t="s">
        <v>53</v>
      </c>
      <c r="K3" s="282"/>
      <c r="L3" s="282"/>
      <c r="M3" s="282"/>
      <c r="N3" s="250" t="s">
        <v>53</v>
      </c>
      <c r="O3" s="250"/>
      <c r="P3" s="250"/>
      <c r="Q3" s="250"/>
      <c r="R3" s="249" t="s">
        <v>53</v>
      </c>
      <c r="S3" s="250"/>
      <c r="T3" s="250"/>
      <c r="U3" s="251"/>
    </row>
    <row r="4" spans="2:21" s="154" customFormat="1" ht="21.45" customHeight="1">
      <c r="B4" s="261"/>
      <c r="C4" s="262"/>
      <c r="D4" s="262"/>
      <c r="E4" s="262"/>
      <c r="F4" s="184"/>
      <c r="G4" s="184"/>
      <c r="H4" s="184"/>
      <c r="I4" s="185"/>
      <c r="J4" s="263" t="s">
        <v>209</v>
      </c>
      <c r="K4" s="264"/>
      <c r="L4" s="264"/>
      <c r="M4" s="265"/>
      <c r="N4" s="266" t="s">
        <v>234</v>
      </c>
      <c r="O4" s="267"/>
      <c r="P4" s="267"/>
      <c r="Q4" s="267"/>
      <c r="R4" s="252" t="s">
        <v>198</v>
      </c>
      <c r="S4" s="253"/>
      <c r="T4" s="253"/>
      <c r="U4" s="254"/>
    </row>
    <row r="5" spans="2:21" s="154" customFormat="1" ht="21.45" customHeight="1">
      <c r="B5" s="268"/>
      <c r="C5" s="269"/>
      <c r="D5" s="269"/>
      <c r="E5" s="269"/>
      <c r="F5" s="184"/>
      <c r="G5" s="184"/>
      <c r="H5" s="184"/>
      <c r="I5" s="185"/>
      <c r="J5" s="270" t="s">
        <v>219</v>
      </c>
      <c r="K5" s="271"/>
      <c r="L5" s="271"/>
      <c r="M5" s="271"/>
      <c r="N5" s="272" t="s">
        <v>150</v>
      </c>
      <c r="O5" s="273"/>
      <c r="P5" s="273"/>
      <c r="Q5" s="273"/>
      <c r="R5" s="255" t="s">
        <v>201</v>
      </c>
      <c r="S5" s="256"/>
      <c r="T5" s="256"/>
      <c r="U5" s="257"/>
    </row>
    <row r="6" spans="2:21" s="154" customFormat="1" ht="21.45" customHeight="1">
      <c r="B6" s="274"/>
      <c r="C6" s="275"/>
      <c r="D6" s="275"/>
      <c r="E6" s="275"/>
      <c r="F6" s="184"/>
      <c r="G6" s="184"/>
      <c r="H6" s="184"/>
      <c r="I6" s="185"/>
      <c r="J6" s="243" t="s">
        <v>258</v>
      </c>
      <c r="K6" s="244"/>
      <c r="L6" s="244"/>
      <c r="M6" s="244"/>
      <c r="N6" s="245" t="s">
        <v>202</v>
      </c>
      <c r="O6" s="246"/>
      <c r="P6" s="246"/>
      <c r="Q6" s="246"/>
      <c r="R6" s="258" t="s">
        <v>141</v>
      </c>
      <c r="S6" s="259"/>
      <c r="T6" s="259"/>
      <c r="U6" s="260"/>
    </row>
    <row r="7" spans="2:21" s="154" customFormat="1" ht="21.45" customHeight="1">
      <c r="B7" s="186"/>
      <c r="C7" s="187"/>
      <c r="D7" s="187"/>
      <c r="E7" s="187"/>
      <c r="F7" s="184"/>
      <c r="G7" s="184"/>
      <c r="H7" s="184"/>
      <c r="I7" s="185"/>
      <c r="J7" s="232" t="s">
        <v>233</v>
      </c>
      <c r="K7" s="233"/>
      <c r="L7" s="233"/>
      <c r="M7" s="234"/>
      <c r="N7" s="247" t="s">
        <v>233</v>
      </c>
      <c r="O7" s="247"/>
      <c r="P7" s="247"/>
      <c r="Q7" s="232"/>
      <c r="R7" s="232" t="s">
        <v>233</v>
      </c>
      <c r="S7" s="233"/>
      <c r="T7" s="233"/>
      <c r="U7" s="248"/>
    </row>
    <row r="8" spans="2:21" s="154" customFormat="1" ht="21.45" customHeight="1">
      <c r="B8" s="306" t="s">
        <v>158</v>
      </c>
      <c r="C8" s="307"/>
      <c r="D8" s="307"/>
      <c r="E8" s="307"/>
      <c r="F8" s="307"/>
      <c r="G8" s="307"/>
      <c r="H8" s="307"/>
      <c r="I8" s="308"/>
      <c r="J8" s="236" t="s">
        <v>136</v>
      </c>
      <c r="K8" s="236"/>
      <c r="L8" s="236"/>
      <c r="M8" s="236"/>
      <c r="N8" s="235" t="s">
        <v>149</v>
      </c>
      <c r="O8" s="236"/>
      <c r="P8" s="236"/>
      <c r="Q8" s="236"/>
      <c r="R8" s="297" t="s">
        <v>214</v>
      </c>
      <c r="S8" s="297"/>
      <c r="T8" s="297"/>
      <c r="U8" s="298"/>
    </row>
    <row r="9" spans="2:21" s="90" customFormat="1" ht="12.9" customHeight="1">
      <c r="B9" s="309" t="s">
        <v>121</v>
      </c>
      <c r="C9" s="310"/>
      <c r="D9" s="310"/>
      <c r="E9" s="310"/>
      <c r="F9" s="310"/>
      <c r="G9" s="310"/>
      <c r="H9" s="310"/>
      <c r="I9" s="311"/>
      <c r="J9" s="107" t="s">
        <v>45</v>
      </c>
      <c r="K9" s="106">
        <f>第一週明細!W28</f>
        <v>867.5</v>
      </c>
      <c r="L9" s="107" t="s">
        <v>9</v>
      </c>
      <c r="M9" s="109">
        <f>第一週明細!W24</f>
        <v>29.5</v>
      </c>
      <c r="N9" s="107" t="s">
        <v>45</v>
      </c>
      <c r="O9" s="106">
        <f>第一週明細!W36</f>
        <v>855.4</v>
      </c>
      <c r="P9" s="107" t="s">
        <v>9</v>
      </c>
      <c r="Q9" s="108">
        <f>第一週明細!W32</f>
        <v>29</v>
      </c>
      <c r="R9" s="107" t="s">
        <v>45</v>
      </c>
      <c r="S9" s="106">
        <f>第一週明細!W44</f>
        <v>872.9</v>
      </c>
      <c r="T9" s="107" t="s">
        <v>9</v>
      </c>
      <c r="U9" s="110">
        <f>第一週明細!W40</f>
        <v>28.5</v>
      </c>
    </row>
    <row r="10" spans="2:21" s="90" customFormat="1" ht="12.9" customHeight="1" thickBot="1">
      <c r="B10" s="312"/>
      <c r="C10" s="313"/>
      <c r="D10" s="313"/>
      <c r="E10" s="313"/>
      <c r="F10" s="313"/>
      <c r="G10" s="313"/>
      <c r="H10" s="313"/>
      <c r="I10" s="314"/>
      <c r="J10" s="113" t="s">
        <v>7</v>
      </c>
      <c r="K10" s="112">
        <f>第一週明細!W22</f>
        <v>116</v>
      </c>
      <c r="L10" s="113" t="s">
        <v>11</v>
      </c>
      <c r="M10" s="112">
        <f>第一週明細!W26</f>
        <v>34.5</v>
      </c>
      <c r="N10" s="113" t="s">
        <v>7</v>
      </c>
      <c r="O10" s="112">
        <f>第一週明細!W30</f>
        <v>115</v>
      </c>
      <c r="P10" s="113" t="s">
        <v>11</v>
      </c>
      <c r="Q10" s="114">
        <f>第一週明細!W34</f>
        <v>33.599999999999994</v>
      </c>
      <c r="R10" s="113" t="s">
        <v>7</v>
      </c>
      <c r="S10" s="112">
        <f>第一週明細!W38</f>
        <v>121</v>
      </c>
      <c r="T10" s="113" t="s">
        <v>11</v>
      </c>
      <c r="U10" s="115">
        <f>第一週明細!W42</f>
        <v>33.1</v>
      </c>
    </row>
    <row r="11" spans="2:21" s="83" customFormat="1" ht="19.95" customHeight="1">
      <c r="B11" s="220" t="s">
        <v>184</v>
      </c>
      <c r="C11" s="221"/>
      <c r="D11" s="221"/>
      <c r="E11" s="299"/>
      <c r="F11" s="224" t="s">
        <v>165</v>
      </c>
      <c r="G11" s="221"/>
      <c r="H11" s="221"/>
      <c r="I11" s="299"/>
      <c r="J11" s="278" t="s">
        <v>166</v>
      </c>
      <c r="K11" s="278"/>
      <c r="L11" s="278"/>
      <c r="M11" s="224"/>
      <c r="N11" s="278" t="s">
        <v>167</v>
      </c>
      <c r="O11" s="278"/>
      <c r="P11" s="278"/>
      <c r="Q11" s="278"/>
      <c r="R11" s="278" t="s">
        <v>168</v>
      </c>
      <c r="S11" s="278"/>
      <c r="T11" s="278"/>
      <c r="U11" s="279"/>
    </row>
    <row r="12" spans="2:21" s="154" customFormat="1" ht="21.45" customHeight="1">
      <c r="B12" s="300" t="s">
        <v>185</v>
      </c>
      <c r="C12" s="301"/>
      <c r="D12" s="301"/>
      <c r="E12" s="302"/>
      <c r="F12" s="225" t="s">
        <v>103</v>
      </c>
      <c r="G12" s="223"/>
      <c r="H12" s="223"/>
      <c r="I12" s="303"/>
      <c r="J12" s="304" t="s">
        <v>227</v>
      </c>
      <c r="K12" s="305"/>
      <c r="L12" s="305"/>
      <c r="M12" s="305"/>
      <c r="N12" s="225" t="s">
        <v>53</v>
      </c>
      <c r="O12" s="223"/>
      <c r="P12" s="223"/>
      <c r="Q12" s="303"/>
      <c r="R12" s="465" t="s">
        <v>102</v>
      </c>
      <c r="S12" s="466"/>
      <c r="T12" s="466"/>
      <c r="U12" s="467"/>
    </row>
    <row r="13" spans="2:21" s="154" customFormat="1" ht="21.45" customHeight="1">
      <c r="B13" s="283" t="s">
        <v>137</v>
      </c>
      <c r="C13" s="284"/>
      <c r="D13" s="284"/>
      <c r="E13" s="285"/>
      <c r="F13" s="286" t="s">
        <v>235</v>
      </c>
      <c r="G13" s="287"/>
      <c r="H13" s="287"/>
      <c r="I13" s="288"/>
      <c r="J13" s="289" t="s">
        <v>239</v>
      </c>
      <c r="K13" s="290"/>
      <c r="L13" s="290"/>
      <c r="M13" s="290"/>
      <c r="N13" s="291" t="s">
        <v>236</v>
      </c>
      <c r="O13" s="292"/>
      <c r="P13" s="292"/>
      <c r="Q13" s="293"/>
      <c r="R13" s="294" t="s">
        <v>137</v>
      </c>
      <c r="S13" s="295"/>
      <c r="T13" s="295"/>
      <c r="U13" s="296"/>
    </row>
    <row r="14" spans="2:21" s="154" customFormat="1" ht="21.45" customHeight="1">
      <c r="B14" s="335"/>
      <c r="C14" s="336"/>
      <c r="D14" s="336"/>
      <c r="E14" s="337"/>
      <c r="F14" s="338" t="s">
        <v>199</v>
      </c>
      <c r="G14" s="339"/>
      <c r="H14" s="339"/>
      <c r="I14" s="340"/>
      <c r="J14" s="321" t="s">
        <v>237</v>
      </c>
      <c r="K14" s="322"/>
      <c r="L14" s="322"/>
      <c r="M14" s="322"/>
      <c r="N14" s="323" t="s">
        <v>273</v>
      </c>
      <c r="O14" s="324"/>
      <c r="P14" s="324"/>
      <c r="Q14" s="325"/>
      <c r="R14" s="326"/>
      <c r="S14" s="327"/>
      <c r="T14" s="327"/>
      <c r="U14" s="328"/>
    </row>
    <row r="15" spans="2:21" s="154" customFormat="1" ht="21.45" customHeight="1">
      <c r="B15" s="329"/>
      <c r="C15" s="330"/>
      <c r="D15" s="330"/>
      <c r="E15" s="331"/>
      <c r="F15" s="332" t="s">
        <v>248</v>
      </c>
      <c r="G15" s="333"/>
      <c r="H15" s="333"/>
      <c r="I15" s="334"/>
      <c r="J15" s="341" t="s">
        <v>230</v>
      </c>
      <c r="K15" s="342"/>
      <c r="L15" s="342"/>
      <c r="M15" s="342"/>
      <c r="N15" s="343" t="s">
        <v>238</v>
      </c>
      <c r="O15" s="344"/>
      <c r="P15" s="344"/>
      <c r="Q15" s="345"/>
      <c r="R15" s="346"/>
      <c r="S15" s="347"/>
      <c r="T15" s="347"/>
      <c r="U15" s="348"/>
    </row>
    <row r="16" spans="2:21" s="154" customFormat="1" ht="21.45" customHeight="1">
      <c r="B16" s="315"/>
      <c r="C16" s="316"/>
      <c r="D16" s="316"/>
      <c r="E16" s="317"/>
      <c r="F16" s="232" t="s">
        <v>233</v>
      </c>
      <c r="G16" s="233"/>
      <c r="H16" s="233"/>
      <c r="I16" s="234"/>
      <c r="J16" s="247" t="s">
        <v>233</v>
      </c>
      <c r="K16" s="247"/>
      <c r="L16" s="247"/>
      <c r="M16" s="232"/>
      <c r="N16" s="232" t="s">
        <v>233</v>
      </c>
      <c r="O16" s="233"/>
      <c r="P16" s="233"/>
      <c r="Q16" s="234"/>
      <c r="R16" s="318"/>
      <c r="S16" s="319"/>
      <c r="T16" s="319"/>
      <c r="U16" s="320"/>
    </row>
    <row r="17" spans="2:21" s="154" customFormat="1" ht="21.45" customHeight="1">
      <c r="B17" s="349"/>
      <c r="C17" s="350"/>
      <c r="D17" s="350"/>
      <c r="E17" s="351"/>
      <c r="F17" s="235" t="s">
        <v>159</v>
      </c>
      <c r="G17" s="236"/>
      <c r="H17" s="236"/>
      <c r="I17" s="352"/>
      <c r="J17" s="297" t="s">
        <v>194</v>
      </c>
      <c r="K17" s="297"/>
      <c r="L17" s="297"/>
      <c r="M17" s="235"/>
      <c r="N17" s="235" t="s">
        <v>189</v>
      </c>
      <c r="O17" s="236"/>
      <c r="P17" s="236"/>
      <c r="Q17" s="352"/>
      <c r="R17" s="353"/>
      <c r="S17" s="354"/>
      <c r="T17" s="354"/>
      <c r="U17" s="355"/>
    </row>
    <row r="18" spans="2:21" s="90" customFormat="1" ht="12.9" customHeight="1">
      <c r="B18" s="196"/>
      <c r="C18" s="197"/>
      <c r="D18" s="198"/>
      <c r="E18" s="199"/>
      <c r="F18" s="107" t="s">
        <v>45</v>
      </c>
      <c r="G18" s="106">
        <f>第二週明細!W20</f>
        <v>874.8</v>
      </c>
      <c r="H18" s="107" t="s">
        <v>9</v>
      </c>
      <c r="I18" s="109">
        <f>第二週明細!W16</f>
        <v>30</v>
      </c>
      <c r="J18" s="107" t="s">
        <v>45</v>
      </c>
      <c r="K18" s="106">
        <f>第二週明細!W28</f>
        <v>803</v>
      </c>
      <c r="L18" s="107" t="s">
        <v>9</v>
      </c>
      <c r="M18" s="108">
        <f>第二週明細!W24</f>
        <v>29</v>
      </c>
      <c r="N18" s="107" t="s">
        <v>45</v>
      </c>
      <c r="O18" s="106">
        <f>第二週明細!W36</f>
        <v>838.4</v>
      </c>
      <c r="P18" s="107" t="s">
        <v>9</v>
      </c>
      <c r="Q18" s="109">
        <f>第二週明細!W32</f>
        <v>28</v>
      </c>
      <c r="R18" s="188"/>
      <c r="S18" s="189"/>
      <c r="T18" s="190"/>
      <c r="U18" s="191"/>
    </row>
    <row r="19" spans="2:21" s="90" customFormat="1" ht="12.9" customHeight="1" thickBot="1">
      <c r="B19" s="200"/>
      <c r="C19" s="201"/>
      <c r="D19" s="202"/>
      <c r="E19" s="203"/>
      <c r="F19" s="113" t="s">
        <v>7</v>
      </c>
      <c r="G19" s="112">
        <f>第二週明細!W14</f>
        <v>116</v>
      </c>
      <c r="H19" s="113" t="s">
        <v>11</v>
      </c>
      <c r="I19" s="112">
        <f>第二週明細!W18</f>
        <v>35.200000000000003</v>
      </c>
      <c r="J19" s="113" t="s">
        <v>7</v>
      </c>
      <c r="K19" s="112">
        <f>第二週明細!W22</f>
        <v>103.5</v>
      </c>
      <c r="L19" s="113" t="s">
        <v>11</v>
      </c>
      <c r="M19" s="114">
        <f>第二週明細!W26</f>
        <v>31.999999999999996</v>
      </c>
      <c r="N19" s="113" t="s">
        <v>7</v>
      </c>
      <c r="O19" s="112">
        <f>第二週明細!W30</f>
        <v>114.5</v>
      </c>
      <c r="P19" s="113" t="s">
        <v>11</v>
      </c>
      <c r="Q19" s="112">
        <f>第二週明細!W34</f>
        <v>32.1</v>
      </c>
      <c r="R19" s="192"/>
      <c r="S19" s="193"/>
      <c r="T19" s="194"/>
      <c r="U19" s="195"/>
    </row>
    <row r="20" spans="2:21" s="83" customFormat="1" ht="19.95" customHeight="1">
      <c r="B20" s="356" t="s">
        <v>169</v>
      </c>
      <c r="C20" s="357"/>
      <c r="D20" s="357"/>
      <c r="E20" s="358"/>
      <c r="F20" s="357" t="s">
        <v>170</v>
      </c>
      <c r="G20" s="357"/>
      <c r="H20" s="357"/>
      <c r="I20" s="357"/>
      <c r="J20" s="278" t="s">
        <v>171</v>
      </c>
      <c r="K20" s="278"/>
      <c r="L20" s="278"/>
      <c r="M20" s="278"/>
      <c r="N20" s="358" t="s">
        <v>172</v>
      </c>
      <c r="O20" s="359"/>
      <c r="P20" s="359"/>
      <c r="Q20" s="359"/>
      <c r="R20" s="358" t="s">
        <v>173</v>
      </c>
      <c r="S20" s="359"/>
      <c r="T20" s="359"/>
      <c r="U20" s="360"/>
    </row>
    <row r="21" spans="2:21" s="154" customFormat="1" ht="21.45" customHeight="1">
      <c r="B21" s="222" t="s">
        <v>288</v>
      </c>
      <c r="C21" s="223"/>
      <c r="D21" s="223"/>
      <c r="E21" s="223"/>
      <c r="F21" s="225" t="s">
        <v>69</v>
      </c>
      <c r="G21" s="223"/>
      <c r="H21" s="223"/>
      <c r="I21" s="303"/>
      <c r="J21" s="249" t="s">
        <v>53</v>
      </c>
      <c r="K21" s="250"/>
      <c r="L21" s="250"/>
      <c r="M21" s="361"/>
      <c r="N21" s="223" t="s">
        <v>53</v>
      </c>
      <c r="O21" s="223"/>
      <c r="P21" s="223"/>
      <c r="Q21" s="223"/>
      <c r="R21" s="225" t="s">
        <v>53</v>
      </c>
      <c r="S21" s="223"/>
      <c r="T21" s="223"/>
      <c r="U21" s="362"/>
    </row>
    <row r="22" spans="2:21" s="154" customFormat="1" ht="21.45" customHeight="1">
      <c r="B22" s="363" t="s">
        <v>241</v>
      </c>
      <c r="C22" s="364"/>
      <c r="D22" s="364"/>
      <c r="E22" s="364"/>
      <c r="F22" s="365" t="s">
        <v>209</v>
      </c>
      <c r="G22" s="366"/>
      <c r="H22" s="366"/>
      <c r="I22" s="367"/>
      <c r="J22" s="368" t="s">
        <v>243</v>
      </c>
      <c r="K22" s="369"/>
      <c r="L22" s="369"/>
      <c r="M22" s="370"/>
      <c r="N22" s="371" t="s">
        <v>296</v>
      </c>
      <c r="O22" s="372"/>
      <c r="P22" s="372"/>
      <c r="Q22" s="372"/>
      <c r="R22" s="373" t="s">
        <v>247</v>
      </c>
      <c r="S22" s="374"/>
      <c r="T22" s="374"/>
      <c r="U22" s="375"/>
    </row>
    <row r="23" spans="2:21" s="154" customFormat="1" ht="21.45" customHeight="1">
      <c r="B23" s="376" t="s">
        <v>245</v>
      </c>
      <c r="C23" s="377"/>
      <c r="D23" s="377"/>
      <c r="E23" s="378"/>
      <c r="F23" s="379" t="s">
        <v>215</v>
      </c>
      <c r="G23" s="379"/>
      <c r="H23" s="379"/>
      <c r="I23" s="380"/>
      <c r="J23" s="381" t="s">
        <v>246</v>
      </c>
      <c r="K23" s="382"/>
      <c r="L23" s="382"/>
      <c r="M23" s="383"/>
      <c r="N23" s="384" t="s">
        <v>228</v>
      </c>
      <c r="O23" s="385"/>
      <c r="P23" s="385"/>
      <c r="Q23" s="385"/>
      <c r="R23" s="386" t="s">
        <v>252</v>
      </c>
      <c r="S23" s="387"/>
      <c r="T23" s="387"/>
      <c r="U23" s="388"/>
    </row>
    <row r="24" spans="2:21" s="154" customFormat="1" ht="21.45" customHeight="1">
      <c r="B24" s="389" t="s">
        <v>240</v>
      </c>
      <c r="C24" s="390"/>
      <c r="D24" s="390"/>
      <c r="E24" s="391"/>
      <c r="F24" s="392" t="s">
        <v>242</v>
      </c>
      <c r="G24" s="393"/>
      <c r="H24" s="393"/>
      <c r="I24" s="394"/>
      <c r="J24" s="395" t="s">
        <v>206</v>
      </c>
      <c r="K24" s="396"/>
      <c r="L24" s="396"/>
      <c r="M24" s="397"/>
      <c r="N24" s="398" t="s">
        <v>203</v>
      </c>
      <c r="O24" s="399"/>
      <c r="P24" s="399"/>
      <c r="Q24" s="399"/>
      <c r="R24" s="400" t="s">
        <v>200</v>
      </c>
      <c r="S24" s="401"/>
      <c r="T24" s="401"/>
      <c r="U24" s="402"/>
    </row>
    <row r="25" spans="2:21" s="154" customFormat="1" ht="21.45" customHeight="1">
      <c r="B25" s="403" t="s">
        <v>233</v>
      </c>
      <c r="C25" s="233"/>
      <c r="D25" s="233"/>
      <c r="E25" s="234"/>
      <c r="F25" s="232" t="s">
        <v>233</v>
      </c>
      <c r="G25" s="233"/>
      <c r="H25" s="233"/>
      <c r="I25" s="234"/>
      <c r="J25" s="247" t="s">
        <v>233</v>
      </c>
      <c r="K25" s="247"/>
      <c r="L25" s="247"/>
      <c r="M25" s="232"/>
      <c r="N25" s="232" t="s">
        <v>233</v>
      </c>
      <c r="O25" s="233"/>
      <c r="P25" s="233"/>
      <c r="Q25" s="234"/>
      <c r="R25" s="232" t="s">
        <v>233</v>
      </c>
      <c r="S25" s="233"/>
      <c r="T25" s="233"/>
      <c r="U25" s="248"/>
    </row>
    <row r="26" spans="2:21" s="154" customFormat="1" ht="21.45" customHeight="1">
      <c r="B26" s="222" t="s">
        <v>287</v>
      </c>
      <c r="C26" s="223"/>
      <c r="D26" s="223"/>
      <c r="E26" s="303"/>
      <c r="F26" s="223" t="s">
        <v>190</v>
      </c>
      <c r="G26" s="223"/>
      <c r="H26" s="223"/>
      <c r="I26" s="303"/>
      <c r="J26" s="297" t="s">
        <v>80</v>
      </c>
      <c r="K26" s="297"/>
      <c r="L26" s="297"/>
      <c r="M26" s="297"/>
      <c r="N26" s="235" t="s">
        <v>191</v>
      </c>
      <c r="O26" s="236"/>
      <c r="P26" s="236"/>
      <c r="Q26" s="236"/>
      <c r="R26" s="235" t="s">
        <v>213</v>
      </c>
      <c r="S26" s="236"/>
      <c r="T26" s="236"/>
      <c r="U26" s="404"/>
    </row>
    <row r="27" spans="2:21" s="90" customFormat="1" ht="12.9" customHeight="1">
      <c r="B27" s="105" t="s">
        <v>45</v>
      </c>
      <c r="C27" s="106">
        <f>第三週明細!W12</f>
        <v>877.3</v>
      </c>
      <c r="D27" s="107" t="s">
        <v>9</v>
      </c>
      <c r="E27" s="109">
        <f>第三週明細!W8</f>
        <v>28.5</v>
      </c>
      <c r="F27" s="116" t="s">
        <v>60</v>
      </c>
      <c r="G27" s="106">
        <f>第三週明細!W20</f>
        <v>855.4</v>
      </c>
      <c r="H27" s="107" t="s">
        <v>9</v>
      </c>
      <c r="I27" s="109">
        <f>第三週明細!W16</f>
        <v>29</v>
      </c>
      <c r="J27" s="107" t="s">
        <v>60</v>
      </c>
      <c r="K27" s="106">
        <f>第三週明細!W28</f>
        <v>866.90000000000009</v>
      </c>
      <c r="L27" s="107" t="s">
        <v>9</v>
      </c>
      <c r="M27" s="109">
        <f>第三週明細!W24</f>
        <v>28.5</v>
      </c>
      <c r="N27" s="107" t="s">
        <v>60</v>
      </c>
      <c r="O27" s="106">
        <f>第三週明細!W36</f>
        <v>854.5</v>
      </c>
      <c r="P27" s="107" t="s">
        <v>9</v>
      </c>
      <c r="Q27" s="108">
        <f>第三週明細!W32</f>
        <v>28.5</v>
      </c>
      <c r="R27" s="107" t="s">
        <v>61</v>
      </c>
      <c r="S27" s="106">
        <f>第三週明細!W44</f>
        <v>862.9</v>
      </c>
      <c r="T27" s="107" t="s">
        <v>9</v>
      </c>
      <c r="U27" s="110">
        <f>第三週明細!W40</f>
        <v>30.5</v>
      </c>
    </row>
    <row r="28" spans="2:21" s="90" customFormat="1" ht="12.9" customHeight="1" thickBot="1">
      <c r="B28" s="111" t="s">
        <v>7</v>
      </c>
      <c r="C28" s="112">
        <f>第三週明細!W6</f>
        <v>121.5</v>
      </c>
      <c r="D28" s="113" t="s">
        <v>47</v>
      </c>
      <c r="E28" s="112">
        <f>第三週明細!W10</f>
        <v>33.700000000000003</v>
      </c>
      <c r="F28" s="117" t="s">
        <v>7</v>
      </c>
      <c r="G28" s="112">
        <f>第三週明細!W14</f>
        <v>115</v>
      </c>
      <c r="H28" s="113" t="s">
        <v>62</v>
      </c>
      <c r="I28" s="112">
        <f>第三週明細!W18</f>
        <v>33.599999999999994</v>
      </c>
      <c r="J28" s="113" t="s">
        <v>7</v>
      </c>
      <c r="K28" s="112">
        <f>第三週明細!W22</f>
        <v>120</v>
      </c>
      <c r="L28" s="113" t="s">
        <v>11</v>
      </c>
      <c r="M28" s="112">
        <f>第三週明細!W26</f>
        <v>32.600000000000009</v>
      </c>
      <c r="N28" s="113" t="s">
        <v>7</v>
      </c>
      <c r="O28" s="112">
        <f>第三週明細!W30</f>
        <v>117</v>
      </c>
      <c r="P28" s="113" t="s">
        <v>11</v>
      </c>
      <c r="Q28" s="114">
        <f>第三週明細!W34</f>
        <v>32.500000000000007</v>
      </c>
      <c r="R28" s="113" t="s">
        <v>7</v>
      </c>
      <c r="S28" s="112">
        <f>第三週明細!W38</f>
        <v>112</v>
      </c>
      <c r="T28" s="113" t="s">
        <v>11</v>
      </c>
      <c r="U28" s="115">
        <f>第三週明細!W42</f>
        <v>35.1</v>
      </c>
    </row>
    <row r="29" spans="2:21" s="83" customFormat="1" ht="19.95" customHeight="1">
      <c r="B29" s="220" t="s">
        <v>174</v>
      </c>
      <c r="C29" s="221"/>
      <c r="D29" s="221"/>
      <c r="E29" s="221"/>
      <c r="F29" s="278" t="s">
        <v>175</v>
      </c>
      <c r="G29" s="278"/>
      <c r="H29" s="278"/>
      <c r="I29" s="278"/>
      <c r="J29" s="278" t="s">
        <v>176</v>
      </c>
      <c r="K29" s="278"/>
      <c r="L29" s="278"/>
      <c r="M29" s="358"/>
      <c r="N29" s="358" t="s">
        <v>177</v>
      </c>
      <c r="O29" s="359"/>
      <c r="P29" s="359"/>
      <c r="Q29" s="359"/>
      <c r="R29" s="358" t="s">
        <v>178</v>
      </c>
      <c r="S29" s="359"/>
      <c r="T29" s="359"/>
      <c r="U29" s="360"/>
    </row>
    <row r="30" spans="2:21" s="154" customFormat="1" ht="21.45" customHeight="1">
      <c r="B30" s="405" t="s">
        <v>53</v>
      </c>
      <c r="C30" s="250"/>
      <c r="D30" s="250"/>
      <c r="E30" s="250"/>
      <c r="F30" s="249" t="s">
        <v>122</v>
      </c>
      <c r="G30" s="250"/>
      <c r="H30" s="250"/>
      <c r="I30" s="361"/>
      <c r="J30" s="249" t="s">
        <v>53</v>
      </c>
      <c r="K30" s="250"/>
      <c r="L30" s="250"/>
      <c r="M30" s="361"/>
      <c r="N30" s="225" t="s">
        <v>53</v>
      </c>
      <c r="O30" s="223"/>
      <c r="P30" s="223"/>
      <c r="Q30" s="223"/>
      <c r="R30" s="406" t="s">
        <v>186</v>
      </c>
      <c r="S30" s="407"/>
      <c r="T30" s="407"/>
      <c r="U30" s="408"/>
    </row>
    <row r="31" spans="2:21" s="154" customFormat="1" ht="21.45" customHeight="1">
      <c r="B31" s="417" t="s">
        <v>243</v>
      </c>
      <c r="C31" s="418"/>
      <c r="D31" s="418"/>
      <c r="E31" s="418"/>
      <c r="F31" s="419" t="s">
        <v>152</v>
      </c>
      <c r="G31" s="420"/>
      <c r="H31" s="420"/>
      <c r="I31" s="421"/>
      <c r="J31" s="422" t="s">
        <v>209</v>
      </c>
      <c r="K31" s="290"/>
      <c r="L31" s="290"/>
      <c r="M31" s="290"/>
      <c r="N31" s="423" t="s">
        <v>143</v>
      </c>
      <c r="O31" s="424"/>
      <c r="P31" s="424"/>
      <c r="Q31" s="424"/>
      <c r="R31" s="474" t="s">
        <v>187</v>
      </c>
      <c r="S31" s="475"/>
      <c r="T31" s="475"/>
      <c r="U31" s="476"/>
    </row>
    <row r="32" spans="2:21" s="154" customFormat="1" ht="21.45" customHeight="1">
      <c r="B32" s="425" t="s">
        <v>204</v>
      </c>
      <c r="C32" s="426"/>
      <c r="D32" s="426"/>
      <c r="E32" s="426"/>
      <c r="F32" s="427" t="s">
        <v>231</v>
      </c>
      <c r="G32" s="428"/>
      <c r="H32" s="428"/>
      <c r="I32" s="429"/>
      <c r="J32" s="430" t="s">
        <v>249</v>
      </c>
      <c r="K32" s="431"/>
      <c r="L32" s="431"/>
      <c r="M32" s="431"/>
      <c r="N32" s="411" t="s">
        <v>207</v>
      </c>
      <c r="O32" s="412"/>
      <c r="P32" s="412"/>
      <c r="Q32" s="412"/>
      <c r="R32" s="477" t="s">
        <v>188</v>
      </c>
      <c r="S32" s="478"/>
      <c r="T32" s="478"/>
      <c r="U32" s="479"/>
    </row>
    <row r="33" spans="2:21" s="154" customFormat="1" ht="21.45" customHeight="1">
      <c r="B33" s="409" t="s">
        <v>259</v>
      </c>
      <c r="C33" s="410"/>
      <c r="D33" s="410"/>
      <c r="E33" s="410"/>
      <c r="F33" s="411" t="s">
        <v>253</v>
      </c>
      <c r="G33" s="412"/>
      <c r="H33" s="412"/>
      <c r="I33" s="413"/>
      <c r="J33" s="255" t="s">
        <v>250</v>
      </c>
      <c r="K33" s="414"/>
      <c r="L33" s="414"/>
      <c r="M33" s="414"/>
      <c r="N33" s="415" t="s">
        <v>251</v>
      </c>
      <c r="O33" s="416"/>
      <c r="P33" s="416"/>
      <c r="Q33" s="416"/>
      <c r="R33" s="462"/>
      <c r="S33" s="463"/>
      <c r="T33" s="463"/>
      <c r="U33" s="464"/>
    </row>
    <row r="34" spans="2:21" s="154" customFormat="1" ht="21.45" customHeight="1">
      <c r="B34" s="403" t="s">
        <v>233</v>
      </c>
      <c r="C34" s="233"/>
      <c r="D34" s="233"/>
      <c r="E34" s="234"/>
      <c r="F34" s="232" t="s">
        <v>233</v>
      </c>
      <c r="G34" s="233"/>
      <c r="H34" s="233"/>
      <c r="I34" s="234"/>
      <c r="J34" s="247" t="s">
        <v>233</v>
      </c>
      <c r="K34" s="247"/>
      <c r="L34" s="247"/>
      <c r="M34" s="232"/>
      <c r="N34" s="232" t="s">
        <v>233</v>
      </c>
      <c r="O34" s="233"/>
      <c r="P34" s="233"/>
      <c r="Q34" s="234"/>
      <c r="R34" s="459"/>
      <c r="S34" s="460"/>
      <c r="T34" s="460"/>
      <c r="U34" s="461"/>
    </row>
    <row r="35" spans="2:21" s="154" customFormat="1" ht="21.45" customHeight="1">
      <c r="B35" s="445" t="s">
        <v>151</v>
      </c>
      <c r="C35" s="236"/>
      <c r="D35" s="236"/>
      <c r="E35" s="236"/>
      <c r="F35" s="235" t="s">
        <v>144</v>
      </c>
      <c r="G35" s="236"/>
      <c r="H35" s="236"/>
      <c r="I35" s="236"/>
      <c r="J35" s="235" t="s">
        <v>149</v>
      </c>
      <c r="K35" s="236"/>
      <c r="L35" s="236"/>
      <c r="M35" s="236"/>
      <c r="N35" s="235" t="s">
        <v>145</v>
      </c>
      <c r="O35" s="236"/>
      <c r="P35" s="236"/>
      <c r="Q35" s="236"/>
      <c r="R35" s="406"/>
      <c r="S35" s="407"/>
      <c r="T35" s="407"/>
      <c r="U35" s="408"/>
    </row>
    <row r="36" spans="2:21" s="90" customFormat="1" ht="12.9" customHeight="1">
      <c r="B36" s="105" t="s">
        <v>45</v>
      </c>
      <c r="C36" s="106">
        <f>第四週明細!W12</f>
        <v>875.3</v>
      </c>
      <c r="D36" s="107" t="s">
        <v>9</v>
      </c>
      <c r="E36" s="108">
        <f>第四週明細!W8</f>
        <v>28.5</v>
      </c>
      <c r="F36" s="107" t="s">
        <v>63</v>
      </c>
      <c r="G36" s="106">
        <f>第四週明細!W20</f>
        <v>860.3</v>
      </c>
      <c r="H36" s="107" t="s">
        <v>9</v>
      </c>
      <c r="I36" s="108">
        <f>第四週明細!W16</f>
        <v>29.5</v>
      </c>
      <c r="J36" s="107" t="s">
        <v>63</v>
      </c>
      <c r="K36" s="106">
        <f>第四週明細!W28</f>
        <v>839.8</v>
      </c>
      <c r="L36" s="107" t="s">
        <v>9</v>
      </c>
      <c r="M36" s="108">
        <f>第四週明細!W24</f>
        <v>29</v>
      </c>
      <c r="N36" s="107" t="s">
        <v>45</v>
      </c>
      <c r="O36" s="106">
        <f>第四週明細!W36</f>
        <v>840.8</v>
      </c>
      <c r="P36" s="107" t="s">
        <v>9</v>
      </c>
      <c r="Q36" s="109">
        <f>第四週明細!W32</f>
        <v>28</v>
      </c>
      <c r="R36" s="204"/>
      <c r="S36" s="205"/>
      <c r="T36" s="206"/>
      <c r="U36" s="207"/>
    </row>
    <row r="37" spans="2:21" s="90" customFormat="1" ht="12.9" customHeight="1" thickBot="1">
      <c r="B37" s="111" t="s">
        <v>7</v>
      </c>
      <c r="C37" s="112">
        <f>第四週明細!W6</f>
        <v>121</v>
      </c>
      <c r="D37" s="113" t="s">
        <v>11</v>
      </c>
      <c r="E37" s="114">
        <f>第四週明細!W10</f>
        <v>33.700000000000003</v>
      </c>
      <c r="F37" s="129" t="s">
        <v>7</v>
      </c>
      <c r="G37" s="130">
        <f>第四週明細!W14</f>
        <v>115</v>
      </c>
      <c r="H37" s="129" t="s">
        <v>11</v>
      </c>
      <c r="I37" s="131">
        <f>第四週明細!W18</f>
        <v>33.699999999999996</v>
      </c>
      <c r="J37" s="113" t="s">
        <v>7</v>
      </c>
      <c r="K37" s="130">
        <f>第四週明細!W22</f>
        <v>112.5</v>
      </c>
      <c r="L37" s="129" t="s">
        <v>11</v>
      </c>
      <c r="M37" s="131">
        <f>第四週明細!W26</f>
        <v>32.199999999999996</v>
      </c>
      <c r="N37" s="113" t="s">
        <v>7</v>
      </c>
      <c r="O37" s="112">
        <f>第四週明細!W30</f>
        <v>115</v>
      </c>
      <c r="P37" s="113" t="s">
        <v>11</v>
      </c>
      <c r="Q37" s="112">
        <f>第四週明細!W34</f>
        <v>32.200000000000003</v>
      </c>
      <c r="R37" s="208"/>
      <c r="S37" s="209"/>
      <c r="T37" s="210"/>
      <c r="U37" s="211"/>
    </row>
    <row r="38" spans="2:21" s="83" customFormat="1" ht="19.95" customHeight="1">
      <c r="B38" s="220" t="s">
        <v>179</v>
      </c>
      <c r="C38" s="221"/>
      <c r="D38" s="221"/>
      <c r="E38" s="221"/>
      <c r="F38" s="224" t="s">
        <v>180</v>
      </c>
      <c r="G38" s="221"/>
      <c r="H38" s="221"/>
      <c r="I38" s="221"/>
      <c r="J38" s="278" t="s">
        <v>181</v>
      </c>
      <c r="K38" s="278"/>
      <c r="L38" s="278"/>
      <c r="M38" s="224"/>
      <c r="N38" s="278" t="s">
        <v>182</v>
      </c>
      <c r="O38" s="278"/>
      <c r="P38" s="278"/>
      <c r="Q38" s="224"/>
      <c r="R38" s="278" t="s">
        <v>183</v>
      </c>
      <c r="S38" s="278"/>
      <c r="T38" s="278"/>
      <c r="U38" s="279"/>
    </row>
    <row r="39" spans="2:21" s="154" customFormat="1" ht="21.45" customHeight="1">
      <c r="B39" s="222" t="s">
        <v>53</v>
      </c>
      <c r="C39" s="223"/>
      <c r="D39" s="223"/>
      <c r="E39" s="223"/>
      <c r="F39" s="225" t="s">
        <v>123</v>
      </c>
      <c r="G39" s="223"/>
      <c r="H39" s="223"/>
      <c r="I39" s="223"/>
      <c r="J39" s="451" t="s">
        <v>217</v>
      </c>
      <c r="K39" s="452"/>
      <c r="L39" s="452"/>
      <c r="M39" s="453"/>
      <c r="N39" s="454" t="s">
        <v>53</v>
      </c>
      <c r="O39" s="455"/>
      <c r="P39" s="455"/>
      <c r="Q39" s="455"/>
      <c r="R39" s="225" t="s">
        <v>53</v>
      </c>
      <c r="S39" s="223"/>
      <c r="T39" s="223"/>
      <c r="U39" s="362"/>
    </row>
    <row r="40" spans="2:21" s="154" customFormat="1" ht="21.45" customHeight="1">
      <c r="B40" s="237" t="s">
        <v>254</v>
      </c>
      <c r="C40" s="238"/>
      <c r="D40" s="238"/>
      <c r="E40" s="238"/>
      <c r="F40" s="226" t="s">
        <v>256</v>
      </c>
      <c r="G40" s="227"/>
      <c r="H40" s="227"/>
      <c r="I40" s="227"/>
      <c r="J40" s="456" t="s">
        <v>244</v>
      </c>
      <c r="K40" s="457"/>
      <c r="L40" s="457"/>
      <c r="M40" s="458"/>
      <c r="N40" s="263" t="s">
        <v>211</v>
      </c>
      <c r="O40" s="435"/>
      <c r="P40" s="435"/>
      <c r="Q40" s="435"/>
      <c r="R40" s="468" t="s">
        <v>212</v>
      </c>
      <c r="S40" s="469"/>
      <c r="T40" s="469"/>
      <c r="U40" s="470"/>
    </row>
    <row r="41" spans="2:21" s="154" customFormat="1" ht="21.45" customHeight="1">
      <c r="B41" s="239" t="s">
        <v>232</v>
      </c>
      <c r="C41" s="240"/>
      <c r="D41" s="240"/>
      <c r="E41" s="240"/>
      <c r="F41" s="228" t="s">
        <v>205</v>
      </c>
      <c r="G41" s="229"/>
      <c r="H41" s="229"/>
      <c r="I41" s="229"/>
      <c r="J41" s="368" t="s">
        <v>255</v>
      </c>
      <c r="K41" s="436"/>
      <c r="L41" s="436"/>
      <c r="M41" s="437"/>
      <c r="N41" s="438" t="s">
        <v>257</v>
      </c>
      <c r="O41" s="439"/>
      <c r="P41" s="439"/>
      <c r="Q41" s="439"/>
      <c r="R41" s="471" t="s">
        <v>210</v>
      </c>
      <c r="S41" s="472"/>
      <c r="T41" s="472"/>
      <c r="U41" s="473"/>
    </row>
    <row r="42" spans="2:21" s="154" customFormat="1" ht="21.45" customHeight="1">
      <c r="B42" s="446" t="s">
        <v>208</v>
      </c>
      <c r="C42" s="447"/>
      <c r="D42" s="447"/>
      <c r="E42" s="447"/>
      <c r="F42" s="230" t="s">
        <v>260</v>
      </c>
      <c r="G42" s="231"/>
      <c r="H42" s="231"/>
      <c r="I42" s="231"/>
      <c r="J42" s="440" t="s">
        <v>219</v>
      </c>
      <c r="K42" s="441"/>
      <c r="L42" s="441"/>
      <c r="M42" s="442"/>
      <c r="N42" s="443" t="s">
        <v>295</v>
      </c>
      <c r="O42" s="444"/>
      <c r="P42" s="444"/>
      <c r="Q42" s="444"/>
      <c r="R42" s="432" t="s">
        <v>216</v>
      </c>
      <c r="S42" s="433"/>
      <c r="T42" s="433"/>
      <c r="U42" s="434"/>
    </row>
    <row r="43" spans="2:21" s="154" customFormat="1" ht="21.45" customHeight="1">
      <c r="B43" s="403" t="s">
        <v>233</v>
      </c>
      <c r="C43" s="233"/>
      <c r="D43" s="233"/>
      <c r="E43" s="233"/>
      <c r="F43" s="232" t="s">
        <v>233</v>
      </c>
      <c r="G43" s="233"/>
      <c r="H43" s="233"/>
      <c r="I43" s="234"/>
      <c r="J43" s="247" t="s">
        <v>233</v>
      </c>
      <c r="K43" s="247"/>
      <c r="L43" s="247"/>
      <c r="M43" s="232"/>
      <c r="N43" s="232" t="s">
        <v>233</v>
      </c>
      <c r="O43" s="233"/>
      <c r="P43" s="233"/>
      <c r="Q43" s="234"/>
      <c r="R43" s="232" t="s">
        <v>233</v>
      </c>
      <c r="S43" s="233"/>
      <c r="T43" s="233"/>
      <c r="U43" s="248"/>
    </row>
    <row r="44" spans="2:21" s="154" customFormat="1" ht="21.45" customHeight="1">
      <c r="B44" s="445" t="s">
        <v>136</v>
      </c>
      <c r="C44" s="236"/>
      <c r="D44" s="236"/>
      <c r="E44" s="236"/>
      <c r="F44" s="235" t="s">
        <v>192</v>
      </c>
      <c r="G44" s="236"/>
      <c r="H44" s="236"/>
      <c r="I44" s="236"/>
      <c r="J44" s="448" t="s">
        <v>142</v>
      </c>
      <c r="K44" s="449"/>
      <c r="L44" s="449"/>
      <c r="M44" s="450"/>
      <c r="N44" s="448" t="s">
        <v>124</v>
      </c>
      <c r="O44" s="449"/>
      <c r="P44" s="449"/>
      <c r="Q44" s="449"/>
      <c r="R44" s="235" t="s">
        <v>193</v>
      </c>
      <c r="S44" s="236"/>
      <c r="T44" s="236"/>
      <c r="U44" s="404"/>
    </row>
    <row r="45" spans="2:21" s="90" customFormat="1" ht="12.9" customHeight="1">
      <c r="B45" s="105" t="s">
        <v>45</v>
      </c>
      <c r="C45" s="106">
        <f>第五週明細!W12</f>
        <v>877.2</v>
      </c>
      <c r="D45" s="107" t="s">
        <v>9</v>
      </c>
      <c r="E45" s="108">
        <f>第五週明細!W8</f>
        <v>28</v>
      </c>
      <c r="F45" s="107" t="s">
        <v>45</v>
      </c>
      <c r="G45" s="106">
        <f>第五週明細!W20</f>
        <v>846.9</v>
      </c>
      <c r="H45" s="107" t="s">
        <v>9</v>
      </c>
      <c r="I45" s="108">
        <f>第五週明細!W16</f>
        <v>28.5</v>
      </c>
      <c r="J45" s="107" t="s">
        <v>45</v>
      </c>
      <c r="K45" s="106">
        <f>第五週明細!W28</f>
        <v>866.3</v>
      </c>
      <c r="L45" s="107" t="s">
        <v>9</v>
      </c>
      <c r="M45" s="108">
        <f>第五週明細!W24</f>
        <v>29.5</v>
      </c>
      <c r="N45" s="107" t="s">
        <v>45</v>
      </c>
      <c r="O45" s="106">
        <f>第五週明細!W36</f>
        <v>858.4</v>
      </c>
      <c r="P45" s="107" t="s">
        <v>9</v>
      </c>
      <c r="Q45" s="108">
        <f>第五週明細!W32</f>
        <v>28</v>
      </c>
      <c r="R45" s="107" t="s">
        <v>45</v>
      </c>
      <c r="S45" s="106">
        <f>第五週明細!W44</f>
        <v>882.2</v>
      </c>
      <c r="T45" s="107" t="s">
        <v>9</v>
      </c>
      <c r="U45" s="110">
        <f>第五週明細!W40</f>
        <v>29</v>
      </c>
    </row>
    <row r="46" spans="2:21" s="90" customFormat="1" ht="12.9" customHeight="1" thickBot="1">
      <c r="B46" s="111" t="s">
        <v>7</v>
      </c>
      <c r="C46" s="112">
        <f>第五週明細!W6</f>
        <v>123</v>
      </c>
      <c r="D46" s="113" t="s">
        <v>11</v>
      </c>
      <c r="E46" s="114">
        <f>第五週明細!W10</f>
        <v>33.299999999999997</v>
      </c>
      <c r="F46" s="113" t="s">
        <v>7</v>
      </c>
      <c r="G46" s="112">
        <f>第五週明細!W14</f>
        <v>115.5</v>
      </c>
      <c r="H46" s="113" t="s">
        <v>11</v>
      </c>
      <c r="I46" s="114">
        <f>第五週明細!W18</f>
        <v>32.1</v>
      </c>
      <c r="J46" s="113" t="s">
        <v>7</v>
      </c>
      <c r="K46" s="112">
        <f>第五週明細!W22</f>
        <v>116.5</v>
      </c>
      <c r="L46" s="113" t="s">
        <v>11</v>
      </c>
      <c r="M46" s="114">
        <f>第五週明細!W26</f>
        <v>33.699999999999996</v>
      </c>
      <c r="N46" s="113" t="s">
        <v>7</v>
      </c>
      <c r="O46" s="112">
        <f>第五週明細!W30</f>
        <v>119.5</v>
      </c>
      <c r="P46" s="113" t="s">
        <v>11</v>
      </c>
      <c r="Q46" s="114">
        <f>第五週明細!W34</f>
        <v>32.1</v>
      </c>
      <c r="R46" s="113" t="s">
        <v>7</v>
      </c>
      <c r="S46" s="112">
        <f>第五週明細!W38</f>
        <v>122</v>
      </c>
      <c r="T46" s="113" t="s">
        <v>11</v>
      </c>
      <c r="U46" s="115">
        <f>第五週明細!W42</f>
        <v>33.299999999999997</v>
      </c>
    </row>
  </sheetData>
  <mergeCells count="171">
    <mergeCell ref="R34:U34"/>
    <mergeCell ref="R33:U33"/>
    <mergeCell ref="R35:U35"/>
    <mergeCell ref="N12:Q12"/>
    <mergeCell ref="R12:U12"/>
    <mergeCell ref="R38:U38"/>
    <mergeCell ref="R39:U39"/>
    <mergeCell ref="R40:U40"/>
    <mergeCell ref="R41:U41"/>
    <mergeCell ref="R31:U31"/>
    <mergeCell ref="R32:U32"/>
    <mergeCell ref="R42:U42"/>
    <mergeCell ref="R43:U43"/>
    <mergeCell ref="R44:U44"/>
    <mergeCell ref="N40:Q40"/>
    <mergeCell ref="J41:M41"/>
    <mergeCell ref="N41:Q41"/>
    <mergeCell ref="J42:M42"/>
    <mergeCell ref="N42:Q42"/>
    <mergeCell ref="B35:E35"/>
    <mergeCell ref="F35:I35"/>
    <mergeCell ref="J35:M35"/>
    <mergeCell ref="N35:Q35"/>
    <mergeCell ref="B42:E42"/>
    <mergeCell ref="J43:M43"/>
    <mergeCell ref="N43:Q43"/>
    <mergeCell ref="J44:M44"/>
    <mergeCell ref="N44:Q44"/>
    <mergeCell ref="J38:M38"/>
    <mergeCell ref="N38:Q38"/>
    <mergeCell ref="J39:M39"/>
    <mergeCell ref="N39:Q39"/>
    <mergeCell ref="J40:M40"/>
    <mergeCell ref="B43:E43"/>
    <mergeCell ref="B44:E44"/>
    <mergeCell ref="B33:E33"/>
    <mergeCell ref="F33:I33"/>
    <mergeCell ref="J33:M33"/>
    <mergeCell ref="N33:Q33"/>
    <mergeCell ref="B34:E34"/>
    <mergeCell ref="F34:I34"/>
    <mergeCell ref="J34:M34"/>
    <mergeCell ref="N34:Q34"/>
    <mergeCell ref="B31:E31"/>
    <mergeCell ref="F31:I31"/>
    <mergeCell ref="J31:M31"/>
    <mergeCell ref="N31:Q31"/>
    <mergeCell ref="B32:E32"/>
    <mergeCell ref="F32:I32"/>
    <mergeCell ref="J32:M32"/>
    <mergeCell ref="N32:Q32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16:E16"/>
    <mergeCell ref="F16:I16"/>
    <mergeCell ref="J16:M16"/>
    <mergeCell ref="N16:Q16"/>
    <mergeCell ref="R16:U16"/>
    <mergeCell ref="J14:M14"/>
    <mergeCell ref="N14:Q14"/>
    <mergeCell ref="R14:U14"/>
    <mergeCell ref="B15:E15"/>
    <mergeCell ref="F15:I15"/>
    <mergeCell ref="B14:E14"/>
    <mergeCell ref="F14:I14"/>
    <mergeCell ref="J15:M15"/>
    <mergeCell ref="N15:Q15"/>
    <mergeCell ref="R15:U15"/>
    <mergeCell ref="J3:M3"/>
    <mergeCell ref="N3:Q3"/>
    <mergeCell ref="B13:E13"/>
    <mergeCell ref="F13:I13"/>
    <mergeCell ref="J13:M13"/>
    <mergeCell ref="N13:Q13"/>
    <mergeCell ref="R13:U13"/>
    <mergeCell ref="J8:M8"/>
    <mergeCell ref="N8:Q8"/>
    <mergeCell ref="R8:U8"/>
    <mergeCell ref="B11:E11"/>
    <mergeCell ref="F11:I11"/>
    <mergeCell ref="J11:M11"/>
    <mergeCell ref="B12:E12"/>
    <mergeCell ref="F12:I12"/>
    <mergeCell ref="J12:M12"/>
    <mergeCell ref="N11:Q11"/>
    <mergeCell ref="R11:U11"/>
    <mergeCell ref="B8:I8"/>
    <mergeCell ref="B9:I10"/>
    <mergeCell ref="B1:F1"/>
    <mergeCell ref="J1:M1"/>
    <mergeCell ref="N1:P1"/>
    <mergeCell ref="J6:M6"/>
    <mergeCell ref="N6:Q6"/>
    <mergeCell ref="J7:M7"/>
    <mergeCell ref="N7:Q7"/>
    <mergeCell ref="R7:U7"/>
    <mergeCell ref="R3:U3"/>
    <mergeCell ref="R4:U4"/>
    <mergeCell ref="R5:U5"/>
    <mergeCell ref="R6:U6"/>
    <mergeCell ref="B4:E4"/>
    <mergeCell ref="J4:M4"/>
    <mergeCell ref="N4:Q4"/>
    <mergeCell ref="B5:E5"/>
    <mergeCell ref="J5:M5"/>
    <mergeCell ref="N5:Q5"/>
    <mergeCell ref="B6:E6"/>
    <mergeCell ref="B2:E2"/>
    <mergeCell ref="J2:M2"/>
    <mergeCell ref="N2:Q2"/>
    <mergeCell ref="R2:U2"/>
    <mergeCell ref="B3:E3"/>
    <mergeCell ref="B38:E38"/>
    <mergeCell ref="B39:E39"/>
    <mergeCell ref="F38:I38"/>
    <mergeCell ref="F39:I39"/>
    <mergeCell ref="F40:I40"/>
    <mergeCell ref="F41:I41"/>
    <mergeCell ref="F42:I42"/>
    <mergeCell ref="F43:I43"/>
    <mergeCell ref="F44:I44"/>
    <mergeCell ref="B40:E40"/>
    <mergeCell ref="B41:E41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46"/>
  <sheetViews>
    <sheetView topLeftCell="A28" zoomScale="75" zoomScaleNormal="75" workbookViewId="0">
      <selection activeCell="J40" sqref="J40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85" t="s">
        <v>261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3"/>
      <c r="AB1" s="5"/>
    </row>
    <row r="2" spans="2:33" s="4" customFormat="1" ht="9.75" customHeight="1">
      <c r="B2" s="486"/>
      <c r="C2" s="487"/>
      <c r="D2" s="487"/>
      <c r="E2" s="487"/>
      <c r="F2" s="487"/>
      <c r="G2" s="4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1.5" customHeight="1" thickBot="1">
      <c r="B3" s="79" t="s">
        <v>43</v>
      </c>
      <c r="C3" s="9"/>
      <c r="D3" s="10"/>
      <c r="E3" s="10"/>
      <c r="F3" s="10"/>
      <c r="G3" s="493" t="s">
        <v>101</v>
      </c>
      <c r="H3" s="493"/>
      <c r="I3" s="493"/>
      <c r="J3" s="493"/>
      <c r="K3" s="493"/>
      <c r="L3" s="493"/>
      <c r="M3" s="4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/>
      <c r="C5" s="488"/>
      <c r="D5" s="31"/>
      <c r="E5" s="31"/>
      <c r="F5" s="1" t="s">
        <v>16</v>
      </c>
      <c r="G5" s="89"/>
      <c r="H5" s="31"/>
      <c r="I5" s="1" t="s">
        <v>16</v>
      </c>
      <c r="J5" s="31"/>
      <c r="K5" s="31"/>
      <c r="L5" s="1" t="s">
        <v>16</v>
      </c>
      <c r="M5" s="31"/>
      <c r="N5" s="31"/>
      <c r="O5" s="1" t="s">
        <v>16</v>
      </c>
      <c r="P5" s="31"/>
      <c r="Q5" s="31"/>
      <c r="R5" s="1" t="s">
        <v>16</v>
      </c>
      <c r="S5" s="31"/>
      <c r="T5" s="31"/>
      <c r="U5" s="1" t="s">
        <v>16</v>
      </c>
      <c r="V5" s="489"/>
      <c r="W5" s="32"/>
      <c r="X5" s="33"/>
      <c r="Y5" s="34"/>
      <c r="Z5" s="15"/>
      <c r="AA5" s="15"/>
      <c r="AB5" s="16"/>
      <c r="AC5" s="15"/>
      <c r="AD5" s="15"/>
      <c r="AE5" s="15"/>
      <c r="AF5" s="15"/>
    </row>
    <row r="6" spans="2:33" ht="27.9" customHeight="1">
      <c r="B6" s="36" t="s">
        <v>8</v>
      </c>
      <c r="C6" s="488"/>
      <c r="D6" s="2"/>
      <c r="E6" s="2"/>
      <c r="F6" s="2"/>
      <c r="G6" s="92"/>
      <c r="H6" s="92"/>
      <c r="I6" s="9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90"/>
      <c r="W6" s="87"/>
      <c r="X6" s="37"/>
      <c r="Y6" s="38"/>
      <c r="Z6" s="14"/>
      <c r="AA6" s="16"/>
      <c r="AC6" s="16"/>
      <c r="AD6" s="16"/>
      <c r="AE6" s="16"/>
      <c r="AF6" s="16"/>
    </row>
    <row r="7" spans="2:33" ht="27.9" customHeight="1">
      <c r="B7" s="36"/>
      <c r="C7" s="488"/>
      <c r="D7" s="2"/>
      <c r="E7" s="2"/>
      <c r="F7" s="2"/>
      <c r="G7" s="92"/>
      <c r="H7" s="92"/>
      <c r="I7" s="92"/>
      <c r="J7" s="2"/>
      <c r="K7" s="2"/>
      <c r="L7" s="2"/>
      <c r="M7" s="144"/>
      <c r="N7" s="155"/>
      <c r="O7" s="2"/>
      <c r="P7" s="2"/>
      <c r="Q7" s="2"/>
      <c r="R7" s="2"/>
      <c r="S7" s="144"/>
      <c r="T7" s="155"/>
      <c r="U7" s="2"/>
      <c r="V7" s="490"/>
      <c r="W7" s="39"/>
      <c r="X7" s="40"/>
      <c r="Y7" s="38"/>
      <c r="AA7" s="41"/>
      <c r="AC7" s="42"/>
      <c r="AD7" s="16"/>
      <c r="AE7" s="16"/>
      <c r="AF7" s="43"/>
    </row>
    <row r="8" spans="2:33" ht="27.9" customHeight="1">
      <c r="B8" s="36" t="s">
        <v>10</v>
      </c>
      <c r="C8" s="488"/>
      <c r="D8" s="2"/>
      <c r="E8" s="2"/>
      <c r="F8" s="2"/>
      <c r="G8" s="2"/>
      <c r="H8" s="44"/>
      <c r="I8" s="2"/>
      <c r="J8" s="2"/>
      <c r="K8" s="44"/>
      <c r="L8" s="2"/>
      <c r="M8" s="2"/>
      <c r="N8" s="44"/>
      <c r="O8" s="2"/>
      <c r="P8" s="2"/>
      <c r="Q8" s="44"/>
      <c r="R8" s="2"/>
      <c r="S8" s="2"/>
      <c r="T8" s="2"/>
      <c r="U8" s="2"/>
      <c r="V8" s="490"/>
      <c r="W8" s="85"/>
      <c r="X8" s="40"/>
      <c r="Y8" s="38"/>
      <c r="Z8" s="14"/>
      <c r="AC8" s="16"/>
      <c r="AD8" s="16"/>
      <c r="AE8" s="16"/>
      <c r="AF8" s="16"/>
      <c r="AG8" s="76"/>
    </row>
    <row r="9" spans="2:33" ht="27.9" customHeight="1">
      <c r="B9" s="492" t="s">
        <v>37</v>
      </c>
      <c r="C9" s="488"/>
      <c r="D9" s="2"/>
      <c r="E9" s="2"/>
      <c r="F9" s="2"/>
      <c r="G9" s="2"/>
      <c r="H9" s="44"/>
      <c r="I9" s="2"/>
      <c r="J9" s="2"/>
      <c r="K9" s="44"/>
      <c r="L9" s="2"/>
      <c r="M9" s="2"/>
      <c r="N9" s="84"/>
      <c r="O9" s="2"/>
      <c r="P9" s="2"/>
      <c r="Q9" s="44"/>
      <c r="R9" s="2"/>
      <c r="S9" s="2"/>
      <c r="T9" s="2"/>
      <c r="U9" s="2"/>
      <c r="V9" s="490"/>
      <c r="W9" s="39"/>
      <c r="X9" s="40"/>
      <c r="Y9" s="38"/>
      <c r="AC9" s="16"/>
      <c r="AD9" s="16"/>
      <c r="AE9" s="16"/>
      <c r="AF9" s="16"/>
      <c r="AG9" s="74"/>
    </row>
    <row r="10" spans="2:33" ht="27.9" customHeight="1">
      <c r="B10" s="492"/>
      <c r="C10" s="488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2"/>
      <c r="U10" s="2"/>
      <c r="V10" s="490"/>
      <c r="W10" s="85"/>
      <c r="X10" s="78"/>
      <c r="Y10" s="45"/>
      <c r="Z10" s="14"/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84"/>
      <c r="O11" s="2"/>
      <c r="P11" s="2"/>
      <c r="Q11" s="44"/>
      <c r="R11" s="2"/>
      <c r="S11" s="2"/>
      <c r="T11" s="44"/>
      <c r="U11" s="2"/>
      <c r="V11" s="490"/>
      <c r="W11" s="39"/>
      <c r="X11" s="48"/>
      <c r="Y11" s="38"/>
      <c r="AG11" s="74"/>
    </row>
    <row r="12" spans="2:33" ht="27.9" customHeight="1">
      <c r="B12" s="49"/>
      <c r="C12" s="50"/>
      <c r="D12" s="2"/>
      <c r="E12" s="44"/>
      <c r="F12" s="2"/>
      <c r="G12" s="2"/>
      <c r="H12" s="44"/>
      <c r="I12" s="2"/>
      <c r="J12" s="2"/>
      <c r="K12" s="44"/>
      <c r="L12" s="2"/>
      <c r="M12" s="2"/>
      <c r="N12" s="84"/>
      <c r="O12" s="2"/>
      <c r="P12" s="2"/>
      <c r="Q12" s="44"/>
      <c r="R12" s="2"/>
      <c r="S12" s="2"/>
      <c r="T12" s="44"/>
      <c r="U12" s="2"/>
      <c r="V12" s="491"/>
      <c r="W12" s="86"/>
      <c r="X12" s="52"/>
      <c r="Y12" s="53"/>
      <c r="Z12" s="14"/>
      <c r="AC12" s="51"/>
      <c r="AD12" s="51"/>
      <c r="AE12" s="51"/>
      <c r="AG12" s="88"/>
    </row>
    <row r="13" spans="2:33" s="35" customFormat="1" ht="27.9" customHeight="1">
      <c r="B13" s="30"/>
      <c r="C13" s="488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489"/>
      <c r="W13" s="32"/>
      <c r="X13" s="33"/>
      <c r="Y13" s="34"/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488"/>
      <c r="D14" s="2"/>
      <c r="E14" s="2"/>
      <c r="F14" s="2"/>
      <c r="G14" s="137"/>
      <c r="H14" s="13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490"/>
      <c r="W14" s="87"/>
      <c r="X14" s="37"/>
      <c r="Y14" s="38"/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/>
      <c r="C15" s="488"/>
      <c r="D15" s="2"/>
      <c r="E15" s="2"/>
      <c r="F15" s="2"/>
      <c r="G15" s="178"/>
      <c r="H15" s="176"/>
      <c r="I15" s="92"/>
      <c r="J15" s="2"/>
      <c r="K15" s="2"/>
      <c r="L15" s="2"/>
      <c r="M15" s="134"/>
      <c r="N15" s="135"/>
      <c r="O15" s="2"/>
      <c r="P15" s="2"/>
      <c r="Q15" s="2"/>
      <c r="R15" s="2"/>
      <c r="S15" s="144"/>
      <c r="T15" s="155"/>
      <c r="U15" s="2"/>
      <c r="V15" s="490"/>
      <c r="W15" s="39"/>
      <c r="X15" s="40"/>
      <c r="Y15" s="38"/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4"/>
    </row>
    <row r="16" spans="2:33" ht="27.9" customHeight="1">
      <c r="B16" s="36" t="s">
        <v>10</v>
      </c>
      <c r="C16" s="488"/>
      <c r="D16" s="44"/>
      <c r="E16" s="44"/>
      <c r="F16" s="2"/>
      <c r="G16" s="2"/>
      <c r="H16" s="44"/>
      <c r="I16" s="2"/>
      <c r="J16" s="2"/>
      <c r="K16" s="2"/>
      <c r="L16" s="2"/>
      <c r="M16" s="134"/>
      <c r="N16" s="135"/>
      <c r="O16" s="2"/>
      <c r="P16" s="2"/>
      <c r="Q16" s="44"/>
      <c r="R16" s="2"/>
      <c r="S16" s="2"/>
      <c r="T16" s="2"/>
      <c r="U16" s="2"/>
      <c r="V16" s="490"/>
      <c r="W16" s="85"/>
      <c r="X16" s="40"/>
      <c r="Y16" s="38"/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7"/>
    </row>
    <row r="17" spans="2:33" ht="27.9" customHeight="1">
      <c r="B17" s="492" t="s">
        <v>38</v>
      </c>
      <c r="C17" s="488"/>
      <c r="D17" s="44"/>
      <c r="E17" s="44"/>
      <c r="F17" s="2"/>
      <c r="G17" s="2"/>
      <c r="H17" s="44"/>
      <c r="I17" s="2"/>
      <c r="J17" s="2"/>
      <c r="K17" s="2"/>
      <c r="L17" s="2"/>
      <c r="M17" s="2"/>
      <c r="N17" s="44"/>
      <c r="O17" s="2"/>
      <c r="P17" s="2"/>
      <c r="Q17" s="44"/>
      <c r="R17" s="2"/>
      <c r="S17" s="2"/>
      <c r="T17" s="82"/>
      <c r="U17" s="2"/>
      <c r="V17" s="490"/>
      <c r="W17" s="39"/>
      <c r="X17" s="40"/>
      <c r="Y17" s="38"/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492"/>
      <c r="C18" s="488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44"/>
      <c r="U18" s="2"/>
      <c r="V18" s="490"/>
      <c r="W18" s="85"/>
      <c r="X18" s="78"/>
      <c r="Y18" s="45"/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490"/>
      <c r="W19" s="39"/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91"/>
      <c r="W20" s="86"/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8"/>
    </row>
    <row r="21" spans="2:33" s="35" customFormat="1" ht="27.9" customHeight="1">
      <c r="B21" s="30">
        <v>10</v>
      </c>
      <c r="C21" s="488"/>
      <c r="D21" s="31" t="str">
        <f>'114.10月菜單'!J3</f>
        <v>香Q米飯</v>
      </c>
      <c r="E21" s="31" t="s">
        <v>15</v>
      </c>
      <c r="F21" s="31"/>
      <c r="G21" s="31" t="str">
        <f>'114.10月菜單'!J4</f>
        <v>香烤雞排</v>
      </c>
      <c r="H21" s="31" t="s">
        <v>79</v>
      </c>
      <c r="I21" s="31"/>
      <c r="J21" s="31" t="str">
        <f>'114.10月菜單'!J5</f>
        <v>砂鍋干片(豆)</v>
      </c>
      <c r="K21" s="31" t="s">
        <v>17</v>
      </c>
      <c r="L21" s="31"/>
      <c r="M21" s="31" t="str">
        <f>'114.10月菜單'!J6</f>
        <v>香菇肉羹</v>
      </c>
      <c r="N21" s="31" t="s">
        <v>82</v>
      </c>
      <c r="O21" s="31"/>
      <c r="P21" s="31" t="str">
        <f>'114.10月菜單'!J7</f>
        <v>季節蔬菜</v>
      </c>
      <c r="Q21" s="31" t="s">
        <v>83</v>
      </c>
      <c r="R21" s="31"/>
      <c r="S21" s="31" t="str">
        <f>'114.10月菜單'!J8</f>
        <v>紫菜蛋花湯</v>
      </c>
      <c r="T21" s="31" t="s">
        <v>17</v>
      </c>
      <c r="U21" s="31"/>
      <c r="V21" s="489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488"/>
      <c r="D22" s="2" t="s">
        <v>24</v>
      </c>
      <c r="E22" s="2"/>
      <c r="F22" s="2">
        <v>120</v>
      </c>
      <c r="G22" s="2" t="s">
        <v>140</v>
      </c>
      <c r="H22" s="2"/>
      <c r="I22" s="2">
        <v>70</v>
      </c>
      <c r="J22" s="137" t="s">
        <v>139</v>
      </c>
      <c r="K22" s="138" t="s">
        <v>78</v>
      </c>
      <c r="L22" s="2">
        <v>40</v>
      </c>
      <c r="M22" s="2" t="s">
        <v>266</v>
      </c>
      <c r="N22" s="2"/>
      <c r="O22" s="2">
        <v>70</v>
      </c>
      <c r="P22" s="2" t="s">
        <v>85</v>
      </c>
      <c r="Q22" s="2"/>
      <c r="R22" s="2">
        <v>120</v>
      </c>
      <c r="S22" s="2" t="s">
        <v>76</v>
      </c>
      <c r="T22" s="2"/>
      <c r="U22" s="2">
        <v>1</v>
      </c>
      <c r="V22" s="490"/>
      <c r="W22" s="87">
        <f>Y21*15+Y22*0+Y23*5+Y24*0+Y25*15+Y26*12+15</f>
        <v>116</v>
      </c>
      <c r="X22" s="37" t="s">
        <v>25</v>
      </c>
      <c r="Y22" s="38">
        <v>2.9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1</v>
      </c>
      <c r="C23" s="488"/>
      <c r="D23" s="2"/>
      <c r="E23" s="2"/>
      <c r="F23" s="2"/>
      <c r="G23" s="2"/>
      <c r="H23" s="2"/>
      <c r="I23" s="2"/>
      <c r="J23" s="480" t="s">
        <v>106</v>
      </c>
      <c r="K23" s="481"/>
      <c r="L23" s="2">
        <v>10</v>
      </c>
      <c r="M23" s="2" t="s">
        <v>267</v>
      </c>
      <c r="N23" s="82"/>
      <c r="O23" s="2">
        <v>10</v>
      </c>
      <c r="P23" s="2"/>
      <c r="Q23" s="2"/>
      <c r="R23" s="2"/>
      <c r="S23" s="2" t="s">
        <v>58</v>
      </c>
      <c r="T23" s="2"/>
      <c r="U23" s="2">
        <v>10</v>
      </c>
      <c r="V23" s="490"/>
      <c r="W23" s="39" t="s">
        <v>46</v>
      </c>
      <c r="X23" s="40" t="s">
        <v>27</v>
      </c>
      <c r="Y23" s="38">
        <v>2.2000000000000002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4"/>
    </row>
    <row r="24" spans="2:33" s="56" customFormat="1" ht="27.9" customHeight="1">
      <c r="B24" s="36" t="s">
        <v>10</v>
      </c>
      <c r="C24" s="488"/>
      <c r="D24" s="2"/>
      <c r="E24" s="2"/>
      <c r="F24" s="2"/>
      <c r="G24" s="2"/>
      <c r="H24" s="44"/>
      <c r="I24" s="2"/>
      <c r="J24" s="2" t="s">
        <v>67</v>
      </c>
      <c r="K24" s="2"/>
      <c r="L24" s="2">
        <v>20</v>
      </c>
      <c r="M24" s="2" t="s">
        <v>268</v>
      </c>
      <c r="N24" s="2"/>
      <c r="O24" s="2">
        <v>1</v>
      </c>
      <c r="P24" s="2"/>
      <c r="Q24" s="44"/>
      <c r="R24" s="2"/>
      <c r="S24" s="2" t="s">
        <v>110</v>
      </c>
      <c r="T24" s="44"/>
      <c r="U24" s="2">
        <v>1</v>
      </c>
      <c r="V24" s="490"/>
      <c r="W24" s="85">
        <f>Y21*0+Y22*5+Y23*0+Y24*5+Y25*0+Y26*4</f>
        <v>29.5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492" t="s">
        <v>39</v>
      </c>
      <c r="C25" s="488"/>
      <c r="D25" s="2"/>
      <c r="E25" s="2"/>
      <c r="F25" s="2"/>
      <c r="G25" s="2"/>
      <c r="H25" s="44"/>
      <c r="I25" s="2"/>
      <c r="J25" s="2"/>
      <c r="K25" s="84"/>
      <c r="L25" s="2"/>
      <c r="M25" s="2" t="s">
        <v>269</v>
      </c>
      <c r="N25" s="82"/>
      <c r="O25" s="2">
        <v>10</v>
      </c>
      <c r="P25" s="2"/>
      <c r="Q25" s="44"/>
      <c r="R25" s="2"/>
      <c r="S25" s="2"/>
      <c r="T25" s="82"/>
      <c r="U25" s="2"/>
      <c r="V25" s="49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492"/>
      <c r="C26" s="488"/>
      <c r="D26" s="84"/>
      <c r="E26" s="44"/>
      <c r="F26" s="2"/>
      <c r="G26" s="61"/>
      <c r="H26" s="44"/>
      <c r="I26" s="2"/>
      <c r="J26" s="2"/>
      <c r="K26" s="44"/>
      <c r="L26" s="2"/>
      <c r="M26" s="2" t="s">
        <v>270</v>
      </c>
      <c r="N26" s="44"/>
      <c r="O26" s="2">
        <v>1</v>
      </c>
      <c r="P26" s="2"/>
      <c r="Q26" s="44"/>
      <c r="R26" s="2"/>
      <c r="S26" s="2"/>
      <c r="T26" s="44"/>
      <c r="U26" s="2"/>
      <c r="V26" s="490"/>
      <c r="W26" s="85">
        <f>Y21*2+Y22*7+Y23*1+Y24*0+Y25*0+Y26*8</f>
        <v>34.5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 t="s">
        <v>271</v>
      </c>
      <c r="N27" s="44"/>
      <c r="O27" s="2">
        <v>1</v>
      </c>
      <c r="P27" s="2"/>
      <c r="Q27" s="44"/>
      <c r="R27" s="2"/>
      <c r="S27" s="2"/>
      <c r="T27" s="44"/>
      <c r="U27" s="2"/>
      <c r="V27" s="490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4"/>
    </row>
    <row r="28" spans="2:33" s="56" customFormat="1" ht="27.9" customHeight="1" thickBot="1">
      <c r="B28" s="64"/>
      <c r="C28" s="65"/>
      <c r="D28" s="8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91"/>
      <c r="W28" s="86">
        <f>W22*4+W26*4+W24*9</f>
        <v>867.5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8"/>
    </row>
    <row r="29" spans="2:33" s="35" customFormat="1" ht="27.9" customHeight="1">
      <c r="B29" s="30">
        <v>10</v>
      </c>
      <c r="C29" s="488"/>
      <c r="D29" s="91" t="str">
        <f>'114.10月菜單'!N3</f>
        <v>香Q米飯</v>
      </c>
      <c r="E29" s="91" t="s">
        <v>15</v>
      </c>
      <c r="F29" s="91"/>
      <c r="G29" s="91" t="str">
        <f>'114.10月菜單'!N4</f>
        <v>魚條X1</v>
      </c>
      <c r="H29" s="91" t="s">
        <v>65</v>
      </c>
      <c r="I29" s="91"/>
      <c r="J29" s="91" t="str">
        <f>'114.10月菜單'!N5</f>
        <v>里肌肉排</v>
      </c>
      <c r="K29" s="91" t="s">
        <v>154</v>
      </c>
      <c r="L29" s="99"/>
      <c r="M29" s="100" t="str">
        <f>'114.10月菜單'!N6</f>
        <v>大阪燒(海)</v>
      </c>
      <c r="N29" s="91" t="s">
        <v>17</v>
      </c>
      <c r="O29" s="91"/>
      <c r="P29" s="91" t="str">
        <f>'114.10月菜單'!N7</f>
        <v>季節蔬菜</v>
      </c>
      <c r="Q29" s="91" t="s">
        <v>18</v>
      </c>
      <c r="R29" s="91"/>
      <c r="S29" s="91" t="str">
        <f>'114.10月菜單'!N8</f>
        <v>冬瓜鮮菇湯</v>
      </c>
      <c r="T29" s="91" t="s">
        <v>17</v>
      </c>
      <c r="U29" s="91"/>
      <c r="V29" s="496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488"/>
      <c r="D30" s="2" t="s">
        <v>24</v>
      </c>
      <c r="E30" s="2"/>
      <c r="F30" s="2">
        <v>120</v>
      </c>
      <c r="G30" s="2" t="s">
        <v>218</v>
      </c>
      <c r="H30" s="2" t="s">
        <v>161</v>
      </c>
      <c r="I30" s="2">
        <v>30</v>
      </c>
      <c r="J30" s="494" t="s">
        <v>147</v>
      </c>
      <c r="K30" s="495"/>
      <c r="L30" s="92">
        <v>40</v>
      </c>
      <c r="M30" s="92" t="s">
        <v>116</v>
      </c>
      <c r="N30" s="92"/>
      <c r="O30" s="92">
        <v>30</v>
      </c>
      <c r="P30" s="2" t="s">
        <v>85</v>
      </c>
      <c r="Q30" s="2"/>
      <c r="R30" s="2">
        <v>120</v>
      </c>
      <c r="S30" s="92" t="s">
        <v>77</v>
      </c>
      <c r="T30" s="92"/>
      <c r="U30" s="92">
        <v>40</v>
      </c>
      <c r="V30" s="497"/>
      <c r="W30" s="87">
        <f>Y29*15+Y30*0+Y31*5+Y32*0+Y33*15+Y34*12+15</f>
        <v>115</v>
      </c>
      <c r="X30" s="37" t="s">
        <v>25</v>
      </c>
      <c r="Y30" s="38">
        <v>2.8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7"/>
    </row>
    <row r="31" spans="2:33" ht="27.9" customHeight="1">
      <c r="B31" s="36">
        <v>2</v>
      </c>
      <c r="C31" s="488"/>
      <c r="D31" s="2"/>
      <c r="E31" s="2"/>
      <c r="F31" s="2"/>
      <c r="G31" s="2"/>
      <c r="H31" s="135"/>
      <c r="I31" s="2"/>
      <c r="J31" s="134"/>
      <c r="K31" s="135"/>
      <c r="L31" s="92"/>
      <c r="M31" s="92" t="s">
        <v>58</v>
      </c>
      <c r="N31" s="92"/>
      <c r="O31" s="92">
        <v>50</v>
      </c>
      <c r="P31" s="92"/>
      <c r="Q31" s="92"/>
      <c r="R31" s="92"/>
      <c r="S31" s="92" t="s">
        <v>195</v>
      </c>
      <c r="T31" s="92"/>
      <c r="U31" s="92">
        <v>10</v>
      </c>
      <c r="V31" s="497"/>
      <c r="W31" s="39" t="s">
        <v>46</v>
      </c>
      <c r="X31" s="40" t="s">
        <v>27</v>
      </c>
      <c r="Y31" s="38">
        <v>2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4"/>
    </row>
    <row r="32" spans="2:33" ht="27.9" customHeight="1">
      <c r="B32" s="36" t="s">
        <v>10</v>
      </c>
      <c r="C32" s="488"/>
      <c r="D32" s="2"/>
      <c r="E32" s="2"/>
      <c r="F32" s="2"/>
      <c r="G32" s="144"/>
      <c r="H32" s="155"/>
      <c r="I32" s="2"/>
      <c r="J32" s="92"/>
      <c r="K32" s="93"/>
      <c r="L32" s="92"/>
      <c r="M32" s="2" t="s">
        <v>129</v>
      </c>
      <c r="N32" s="92" t="s">
        <v>119</v>
      </c>
      <c r="O32" s="92">
        <v>1</v>
      </c>
      <c r="P32" s="92"/>
      <c r="Q32" s="93"/>
      <c r="R32" s="92"/>
      <c r="S32" s="92" t="s">
        <v>110</v>
      </c>
      <c r="T32" s="93"/>
      <c r="U32" s="92">
        <v>1</v>
      </c>
      <c r="V32" s="497"/>
      <c r="W32" s="85">
        <f>Y29*0+Y30*5+Y31*0+Y32*5+Y33*0+Y34*4</f>
        <v>29</v>
      </c>
      <c r="X32" s="40" t="s">
        <v>30</v>
      </c>
      <c r="Y32" s="38">
        <v>3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7"/>
    </row>
    <row r="33" spans="2:33" ht="27.9" customHeight="1">
      <c r="B33" s="492" t="s">
        <v>40</v>
      </c>
      <c r="C33" s="488"/>
      <c r="D33" s="2"/>
      <c r="E33" s="2"/>
      <c r="F33" s="2"/>
      <c r="G33" s="134"/>
      <c r="H33" s="93"/>
      <c r="I33" s="92"/>
      <c r="J33" s="92"/>
      <c r="K33" s="93"/>
      <c r="L33" s="92"/>
      <c r="M33" s="92"/>
      <c r="N33" s="93"/>
      <c r="O33" s="92"/>
      <c r="P33" s="92"/>
      <c r="Q33" s="93"/>
      <c r="R33" s="92"/>
      <c r="S33" s="92"/>
      <c r="T33" s="93"/>
      <c r="U33" s="92"/>
      <c r="V33" s="497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492"/>
      <c r="C34" s="488"/>
      <c r="D34" s="2"/>
      <c r="E34" s="2"/>
      <c r="F34" s="2"/>
      <c r="G34" s="134"/>
      <c r="H34" s="151"/>
      <c r="I34" s="2"/>
      <c r="J34" s="92"/>
      <c r="K34" s="93"/>
      <c r="L34" s="92"/>
      <c r="M34" s="92"/>
      <c r="N34" s="93"/>
      <c r="O34" s="92"/>
      <c r="P34" s="92"/>
      <c r="Q34" s="93"/>
      <c r="R34" s="92"/>
      <c r="S34" s="92"/>
      <c r="T34" s="93"/>
      <c r="U34" s="92"/>
      <c r="V34" s="497"/>
      <c r="W34" s="85">
        <f>Y29*2+Y30*7+Y31*1+Y32*0+Y33*0+Y34*8</f>
        <v>33.599999999999994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 t="s">
        <v>36</v>
      </c>
      <c r="C35" s="47"/>
      <c r="D35" s="2"/>
      <c r="E35" s="44"/>
      <c r="F35" s="2"/>
      <c r="G35" s="144"/>
      <c r="H35" s="155"/>
      <c r="I35" s="2"/>
      <c r="J35" s="92"/>
      <c r="K35" s="93"/>
      <c r="L35" s="92"/>
      <c r="M35" s="92"/>
      <c r="N35" s="93"/>
      <c r="O35" s="92"/>
      <c r="P35" s="92"/>
      <c r="Q35" s="93"/>
      <c r="R35" s="92"/>
      <c r="S35" s="92"/>
      <c r="T35" s="93"/>
      <c r="U35" s="92"/>
      <c r="V35" s="497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4"/>
    </row>
    <row r="36" spans="2:33" ht="27.9" customHeight="1">
      <c r="B36" s="49"/>
      <c r="C36" s="50"/>
      <c r="D36" s="93"/>
      <c r="E36" s="93"/>
      <c r="F36" s="92"/>
      <c r="G36" s="2"/>
      <c r="H36" s="84"/>
      <c r="I36" s="2"/>
      <c r="J36" s="92"/>
      <c r="K36" s="93"/>
      <c r="L36" s="92"/>
      <c r="M36" s="92"/>
      <c r="N36" s="93"/>
      <c r="O36" s="92"/>
      <c r="P36" s="92"/>
      <c r="Q36" s="93"/>
      <c r="R36" s="92"/>
      <c r="S36" s="92"/>
      <c r="T36" s="93"/>
      <c r="U36" s="92"/>
      <c r="V36" s="498"/>
      <c r="W36" s="86">
        <f>W30*4+W34*4+W32*9</f>
        <v>855.4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8"/>
    </row>
    <row r="37" spans="2:33" s="35" customFormat="1" ht="27.9" customHeight="1">
      <c r="B37" s="30">
        <v>10</v>
      </c>
      <c r="C37" s="488"/>
      <c r="D37" s="31" t="str">
        <f>'114.10月菜單'!R3</f>
        <v>香Q米飯</v>
      </c>
      <c r="E37" s="31" t="s">
        <v>15</v>
      </c>
      <c r="F37" s="31"/>
      <c r="G37" s="31" t="str">
        <f>'114.10月菜單'!R4</f>
        <v>壽喜燒肉</v>
      </c>
      <c r="H37" s="31" t="s">
        <v>17</v>
      </c>
      <c r="I37" s="31"/>
      <c r="J37" s="31" t="str">
        <f>'114.10月菜單'!R5</f>
        <v>黃金布丁蒸蛋</v>
      </c>
      <c r="K37" s="31" t="s">
        <v>15</v>
      </c>
      <c r="L37" s="31"/>
      <c r="M37" s="31" t="str">
        <f>'114.10月菜單'!R6</f>
        <v>咔啦小雞腿(炸)</v>
      </c>
      <c r="N37" s="31" t="s">
        <v>65</v>
      </c>
      <c r="O37" s="31"/>
      <c r="P37" s="31" t="str">
        <f>'114.10月菜單'!R7</f>
        <v>季節蔬菜</v>
      </c>
      <c r="Q37" s="31" t="s">
        <v>89</v>
      </c>
      <c r="R37" s="31"/>
      <c r="S37" s="31" t="str">
        <f>'114.10月菜單'!R8</f>
        <v>南瓜濃湯(芡)</v>
      </c>
      <c r="T37" s="31" t="s">
        <v>112</v>
      </c>
      <c r="U37" s="31"/>
      <c r="V37" s="489"/>
      <c r="W37" s="32" t="s">
        <v>44</v>
      </c>
      <c r="X37" s="33" t="s">
        <v>19</v>
      </c>
      <c r="Y37" s="34">
        <v>6.4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 t="s">
        <v>8</v>
      </c>
      <c r="C38" s="488"/>
      <c r="D38" s="2" t="s">
        <v>24</v>
      </c>
      <c r="E38" s="2"/>
      <c r="F38" s="2">
        <v>120</v>
      </c>
      <c r="G38" s="145" t="s">
        <v>116</v>
      </c>
      <c r="H38" s="213"/>
      <c r="I38" s="2">
        <v>30</v>
      </c>
      <c r="J38" s="137" t="s">
        <v>58</v>
      </c>
      <c r="K38" s="138"/>
      <c r="L38" s="2">
        <v>55</v>
      </c>
      <c r="M38" s="2" t="s">
        <v>146</v>
      </c>
      <c r="N38" s="2"/>
      <c r="O38" s="2">
        <v>30</v>
      </c>
      <c r="P38" s="2" t="s">
        <v>90</v>
      </c>
      <c r="Q38" s="2"/>
      <c r="R38" s="2">
        <v>120</v>
      </c>
      <c r="S38" s="2" t="s">
        <v>196</v>
      </c>
      <c r="T38" s="2"/>
      <c r="U38" s="2">
        <v>20</v>
      </c>
      <c r="V38" s="490"/>
      <c r="W38" s="85">
        <f>Y37*15+Y38*0+Y39*5+Y40*0+Y41*15+Y42*12+15</f>
        <v>121</v>
      </c>
      <c r="X38" s="37" t="s">
        <v>25</v>
      </c>
      <c r="Y38" s="38">
        <v>2.7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>
        <v>3</v>
      </c>
      <c r="C39" s="488"/>
      <c r="D39" s="2"/>
      <c r="E39" s="2"/>
      <c r="F39" s="2"/>
      <c r="G39" s="134" t="s">
        <v>67</v>
      </c>
      <c r="H39" s="135"/>
      <c r="I39" s="2">
        <v>20</v>
      </c>
      <c r="J39" s="134" t="s">
        <v>220</v>
      </c>
      <c r="K39" s="135"/>
      <c r="L39" s="2">
        <v>1</v>
      </c>
      <c r="M39" s="2"/>
      <c r="N39" s="82"/>
      <c r="O39" s="2"/>
      <c r="P39" s="2"/>
      <c r="Q39" s="2"/>
      <c r="R39" s="2"/>
      <c r="S39" s="2"/>
      <c r="T39" s="82"/>
      <c r="U39" s="2"/>
      <c r="V39" s="490"/>
      <c r="W39" s="39" t="s">
        <v>46</v>
      </c>
      <c r="X39" s="40" t="s">
        <v>27</v>
      </c>
      <c r="Y39" s="38">
        <v>2</v>
      </c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>
      <c r="B40" s="36" t="s">
        <v>10</v>
      </c>
      <c r="C40" s="488"/>
      <c r="D40" s="2"/>
      <c r="E40" s="2"/>
      <c r="F40" s="2"/>
      <c r="G40" s="134" t="s">
        <v>115</v>
      </c>
      <c r="H40" s="135"/>
      <c r="I40" s="2">
        <v>30</v>
      </c>
      <c r="J40" s="2"/>
      <c r="K40" s="2"/>
      <c r="L40" s="2"/>
      <c r="M40" s="134"/>
      <c r="N40" s="135"/>
      <c r="O40" s="2"/>
      <c r="P40" s="2"/>
      <c r="Q40" s="2"/>
      <c r="R40" s="2"/>
      <c r="S40" s="2"/>
      <c r="T40" s="2"/>
      <c r="U40" s="2"/>
      <c r="V40" s="490"/>
      <c r="W40" s="85">
        <f>Y37*0+Y38*5+Y39*0+Y40*5+Y41*0+Y42*4</f>
        <v>28.5</v>
      </c>
      <c r="X40" s="40" t="s">
        <v>30</v>
      </c>
      <c r="Y40" s="38">
        <v>3</v>
      </c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492" t="s">
        <v>32</v>
      </c>
      <c r="C41" s="488"/>
      <c r="D41" s="2"/>
      <c r="E41" s="2"/>
      <c r="F41" s="2"/>
      <c r="G41" s="480" t="s">
        <v>114</v>
      </c>
      <c r="H41" s="481"/>
      <c r="I41" s="2">
        <v>20</v>
      </c>
      <c r="J41" s="2"/>
      <c r="K41" s="84"/>
      <c r="L41" s="2"/>
      <c r="M41" s="2"/>
      <c r="N41" s="44"/>
      <c r="O41" s="2"/>
      <c r="P41" s="2"/>
      <c r="Q41" s="2"/>
      <c r="R41" s="2"/>
      <c r="S41" s="2"/>
      <c r="T41" s="44"/>
      <c r="U41" s="2"/>
      <c r="V41" s="490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492"/>
      <c r="C42" s="488"/>
      <c r="D42" s="84"/>
      <c r="E42" s="44"/>
      <c r="F42" s="2"/>
      <c r="G42" s="2" t="s">
        <v>104</v>
      </c>
      <c r="H42" s="44"/>
      <c r="I42" s="2">
        <v>1</v>
      </c>
      <c r="J42" s="2"/>
      <c r="K42" s="84"/>
      <c r="L42" s="2"/>
      <c r="M42" s="2"/>
      <c r="N42" s="82"/>
      <c r="O42" s="2"/>
      <c r="P42" s="2"/>
      <c r="Q42" s="44"/>
      <c r="R42" s="2"/>
      <c r="S42" s="2"/>
      <c r="T42" s="44"/>
      <c r="U42" s="2"/>
      <c r="V42" s="490"/>
      <c r="W42" s="85">
        <f>Y37*2+Y38*7+Y39*1+Y40*0+Y41*0+Y42*8-0.6</f>
        <v>33.1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118"/>
      <c r="E43" s="93"/>
      <c r="F43" s="9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90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4"/>
    </row>
    <row r="44" spans="2:33" ht="27.9" customHeight="1" thickBot="1">
      <c r="B44" s="68"/>
      <c r="C44" s="50"/>
      <c r="D44" s="141"/>
      <c r="E44" s="142"/>
      <c r="F44" s="143"/>
      <c r="G44" s="122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91"/>
      <c r="W44" s="126">
        <f>W38*4+W42*4+W40*9</f>
        <v>872.9</v>
      </c>
      <c r="X44" s="127"/>
      <c r="Y44" s="128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483"/>
      <c r="K45" s="483"/>
      <c r="L45" s="483"/>
      <c r="M45" s="483"/>
      <c r="N45" s="483"/>
      <c r="O45" s="483"/>
      <c r="P45" s="483"/>
      <c r="Q45" s="483"/>
      <c r="R45" s="483"/>
      <c r="S45" s="483"/>
      <c r="T45" s="483"/>
      <c r="U45" s="483"/>
      <c r="V45" s="483"/>
      <c r="W45" s="484"/>
      <c r="X45" s="484"/>
      <c r="Y45" s="484"/>
      <c r="Z45" s="72"/>
      <c r="AB45" s="55"/>
    </row>
    <row r="46" spans="2:33">
      <c r="B46" s="55"/>
      <c r="C46" s="60"/>
      <c r="D46" s="482"/>
      <c r="E46" s="482"/>
      <c r="F46" s="482"/>
      <c r="G46" s="482"/>
      <c r="H46" s="73"/>
      <c r="K46" s="73"/>
      <c r="N46" s="73"/>
      <c r="Q46" s="73"/>
      <c r="T46" s="73"/>
    </row>
  </sheetData>
  <mergeCells count="23">
    <mergeCell ref="J30:K30"/>
    <mergeCell ref="B25:B26"/>
    <mergeCell ref="V37:V44"/>
    <mergeCell ref="B41:B42"/>
    <mergeCell ref="C29:C34"/>
    <mergeCell ref="V29:V36"/>
    <mergeCell ref="B33:B34"/>
    <mergeCell ref="J23:K23"/>
    <mergeCell ref="D46:G46"/>
    <mergeCell ref="J45:Y45"/>
    <mergeCell ref="B1:Y1"/>
    <mergeCell ref="B2:G2"/>
    <mergeCell ref="C5:C10"/>
    <mergeCell ref="V5:V12"/>
    <mergeCell ref="B9:B10"/>
    <mergeCell ref="G3:M3"/>
    <mergeCell ref="C13:C18"/>
    <mergeCell ref="V13:V20"/>
    <mergeCell ref="B17:B18"/>
    <mergeCell ref="C21:C26"/>
    <mergeCell ref="V21:V28"/>
    <mergeCell ref="C37:C42"/>
    <mergeCell ref="G41:H41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topLeftCell="A25" zoomScale="75" zoomScaleNormal="75" workbookViewId="0">
      <selection activeCell="J32" sqref="J32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2" s="4" customFormat="1" ht="39">
      <c r="B1" s="485" t="s">
        <v>262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3"/>
      <c r="AB1" s="5"/>
    </row>
    <row r="2" spans="2:32" s="4" customFormat="1" ht="13.5" customHeight="1">
      <c r="B2" s="486"/>
      <c r="C2" s="487"/>
      <c r="D2" s="487"/>
      <c r="E2" s="487"/>
      <c r="F2" s="487"/>
      <c r="G2" s="4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2" ht="32.25" customHeight="1" thickBot="1">
      <c r="B3" s="79" t="s">
        <v>43</v>
      </c>
      <c r="C3" s="9"/>
      <c r="D3" s="10"/>
      <c r="E3" s="10"/>
      <c r="F3" s="10"/>
      <c r="G3" s="493" t="s">
        <v>101</v>
      </c>
      <c r="H3" s="493"/>
      <c r="I3" s="493"/>
      <c r="J3" s="493"/>
      <c r="K3" s="493"/>
      <c r="L3" s="493"/>
      <c r="M3" s="4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2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2" s="35" customFormat="1" ht="65.099999999999994" customHeight="1">
      <c r="B5" s="30">
        <v>10</v>
      </c>
      <c r="C5" s="488"/>
      <c r="D5" s="31" t="str">
        <f>'114.10月菜單'!B12</f>
        <v>中秋節</v>
      </c>
      <c r="E5" s="31"/>
      <c r="F5" s="1" t="s">
        <v>16</v>
      </c>
      <c r="G5" s="89"/>
      <c r="H5" s="31"/>
      <c r="I5" s="1" t="s">
        <v>16</v>
      </c>
      <c r="J5" s="31"/>
      <c r="K5" s="31"/>
      <c r="L5" s="1" t="s">
        <v>16</v>
      </c>
      <c r="M5" s="31"/>
      <c r="N5" s="31"/>
      <c r="O5" s="1" t="s">
        <v>16</v>
      </c>
      <c r="P5" s="31"/>
      <c r="Q5" s="31"/>
      <c r="R5" s="1" t="s">
        <v>16</v>
      </c>
      <c r="S5" s="31"/>
      <c r="T5" s="31"/>
      <c r="U5" s="1" t="s">
        <v>16</v>
      </c>
      <c r="V5" s="489"/>
      <c r="W5" s="32" t="s">
        <v>44</v>
      </c>
      <c r="X5" s="33" t="s">
        <v>19</v>
      </c>
      <c r="Y5" s="34">
        <v>0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</row>
    <row r="6" spans="2:32" ht="27.9" customHeight="1">
      <c r="B6" s="36" t="s">
        <v>8</v>
      </c>
      <c r="C6" s="488"/>
      <c r="D6" s="2"/>
      <c r="E6" s="2"/>
      <c r="F6" s="2"/>
      <c r="G6" s="177"/>
      <c r="H6" s="175"/>
      <c r="I6" s="9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90"/>
      <c r="W6" s="87">
        <v>0</v>
      </c>
      <c r="X6" s="37" t="s">
        <v>25</v>
      </c>
      <c r="Y6" s="38">
        <v>0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2" ht="27.9" customHeight="1">
      <c r="B7" s="36">
        <v>6</v>
      </c>
      <c r="C7" s="488"/>
      <c r="D7" s="2"/>
      <c r="E7" s="2"/>
      <c r="F7" s="2"/>
      <c r="G7" s="178"/>
      <c r="H7" s="176"/>
      <c r="I7" s="92"/>
      <c r="J7" s="2"/>
      <c r="K7" s="2"/>
      <c r="L7" s="2"/>
      <c r="M7" s="2"/>
      <c r="N7" s="44"/>
      <c r="O7" s="2"/>
      <c r="P7" s="2"/>
      <c r="Q7" s="2"/>
      <c r="R7" s="2"/>
      <c r="S7" s="144"/>
      <c r="T7" s="155"/>
      <c r="U7" s="2"/>
      <c r="V7" s="490"/>
      <c r="W7" s="39" t="s">
        <v>46</v>
      </c>
      <c r="X7" s="40" t="s">
        <v>27</v>
      </c>
      <c r="Y7" s="38">
        <v>0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</row>
    <row r="8" spans="2:32" ht="27.9" customHeight="1">
      <c r="B8" s="36" t="s">
        <v>52</v>
      </c>
      <c r="C8" s="488"/>
      <c r="D8" s="2"/>
      <c r="E8" s="2"/>
      <c r="F8" s="2"/>
      <c r="G8" s="2"/>
      <c r="H8" s="44"/>
      <c r="I8" s="2"/>
      <c r="J8" s="2"/>
      <c r="K8" s="44"/>
      <c r="L8" s="2"/>
      <c r="M8" s="2"/>
      <c r="N8" s="2"/>
      <c r="O8" s="2"/>
      <c r="P8" s="2"/>
      <c r="Q8" s="44"/>
      <c r="R8" s="2"/>
      <c r="S8" s="2"/>
      <c r="T8" s="2"/>
      <c r="U8" s="2"/>
      <c r="V8" s="490"/>
      <c r="W8" s="85">
        <v>0</v>
      </c>
      <c r="X8" s="40" t="s">
        <v>30</v>
      </c>
      <c r="Y8" s="38">
        <v>0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</row>
    <row r="9" spans="2:32" ht="27.9" customHeight="1">
      <c r="B9" s="492" t="s">
        <v>37</v>
      </c>
      <c r="C9" s="488"/>
      <c r="D9" s="2"/>
      <c r="E9" s="2"/>
      <c r="F9" s="2"/>
      <c r="G9" s="2"/>
      <c r="H9" s="44"/>
      <c r="I9" s="2"/>
      <c r="J9" s="2"/>
      <c r="K9" s="44"/>
      <c r="L9" s="2"/>
      <c r="M9" s="2"/>
      <c r="N9" s="2"/>
      <c r="O9" s="2"/>
      <c r="P9" s="2"/>
      <c r="Q9" s="44"/>
      <c r="R9" s="2"/>
      <c r="S9" s="2"/>
      <c r="T9" s="2"/>
      <c r="U9" s="2"/>
      <c r="V9" s="49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</row>
    <row r="10" spans="2:32" ht="27.9" customHeight="1">
      <c r="B10" s="492"/>
      <c r="C10" s="488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2"/>
      <c r="U10" s="2"/>
      <c r="V10" s="490"/>
      <c r="W10" s="85">
        <v>0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</row>
    <row r="11" spans="2:32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84"/>
      <c r="O11" s="2"/>
      <c r="P11" s="2"/>
      <c r="Q11" s="44"/>
      <c r="R11" s="2"/>
      <c r="S11" s="2"/>
      <c r="T11" s="44"/>
      <c r="U11" s="2"/>
      <c r="V11" s="490"/>
      <c r="W11" s="39" t="s">
        <v>224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2" ht="27.9" customHeight="1">
      <c r="B12" s="49"/>
      <c r="C12" s="50"/>
      <c r="D12" s="2"/>
      <c r="E12" s="44"/>
      <c r="F12" s="2"/>
      <c r="G12" s="2"/>
      <c r="H12" s="44"/>
      <c r="I12" s="2"/>
      <c r="J12" s="2"/>
      <c r="K12" s="44"/>
      <c r="L12" s="2"/>
      <c r="M12" s="2"/>
      <c r="N12" s="84"/>
      <c r="O12" s="2"/>
      <c r="P12" s="2"/>
      <c r="Q12" s="44"/>
      <c r="R12" s="2"/>
      <c r="S12" s="2"/>
      <c r="T12" s="44"/>
      <c r="U12" s="2"/>
      <c r="V12" s="491"/>
      <c r="W12" s="86"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</row>
    <row r="13" spans="2:32" s="35" customFormat="1" ht="27.9" customHeight="1">
      <c r="B13" s="30">
        <v>10</v>
      </c>
      <c r="C13" s="488"/>
      <c r="D13" s="31" t="str">
        <f>'114.10月菜單'!F12</f>
        <v>小米飯</v>
      </c>
      <c r="E13" s="31" t="s">
        <v>15</v>
      </c>
      <c r="F13" s="31"/>
      <c r="G13" s="31" t="str">
        <f>'114.10月菜單'!F13</f>
        <v>無骨雞排(加)(炸)</v>
      </c>
      <c r="H13" s="31" t="s">
        <v>65</v>
      </c>
      <c r="I13" s="31"/>
      <c r="J13" s="31" t="str">
        <f>'114.10月菜單'!F14</f>
        <v>滷味(豆)</v>
      </c>
      <c r="K13" s="89" t="s">
        <v>17</v>
      </c>
      <c r="L13" s="31"/>
      <c r="M13" s="31" t="str">
        <f>'114.10月菜單'!F15</f>
        <v>菜脯蛋</v>
      </c>
      <c r="N13" s="31" t="s">
        <v>135</v>
      </c>
      <c r="O13" s="31"/>
      <c r="P13" s="31" t="str">
        <f>'114.10月菜單'!F16</f>
        <v>季節蔬菜</v>
      </c>
      <c r="Q13" s="31" t="s">
        <v>18</v>
      </c>
      <c r="R13" s="31"/>
      <c r="S13" s="31" t="str">
        <f>'114.10月菜單'!F17</f>
        <v>蔬菜蛋花湯</v>
      </c>
      <c r="T13" s="31" t="s">
        <v>17</v>
      </c>
      <c r="U13" s="31"/>
      <c r="V13" s="489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</row>
    <row r="14" spans="2:32" ht="27.9" customHeight="1">
      <c r="B14" s="36" t="s">
        <v>8</v>
      </c>
      <c r="C14" s="488"/>
      <c r="D14" s="2" t="s">
        <v>107</v>
      </c>
      <c r="E14" s="2"/>
      <c r="F14" s="2">
        <v>40</v>
      </c>
      <c r="G14" s="2" t="s">
        <v>221</v>
      </c>
      <c r="H14" s="2" t="s">
        <v>126</v>
      </c>
      <c r="I14" s="2">
        <v>60</v>
      </c>
      <c r="J14" s="2" t="s">
        <v>222</v>
      </c>
      <c r="K14" s="2" t="s">
        <v>78</v>
      </c>
      <c r="L14" s="2">
        <v>20</v>
      </c>
      <c r="M14" s="2" t="s">
        <v>223</v>
      </c>
      <c r="N14" s="2"/>
      <c r="O14" s="2">
        <v>20</v>
      </c>
      <c r="P14" s="2" t="s">
        <v>85</v>
      </c>
      <c r="Q14" s="2"/>
      <c r="R14" s="2">
        <v>120</v>
      </c>
      <c r="S14" s="2" t="s">
        <v>116</v>
      </c>
      <c r="T14" s="2"/>
      <c r="U14" s="2">
        <v>30</v>
      </c>
      <c r="V14" s="490"/>
      <c r="W14" s="87">
        <f>Y13*15+Y14*0+Y15*5+Y16*0+Y17*15+Y18*12+15</f>
        <v>116</v>
      </c>
      <c r="X14" s="37" t="s">
        <v>25</v>
      </c>
      <c r="Y14" s="38">
        <v>3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2" ht="27.9" customHeight="1">
      <c r="B15" s="36">
        <v>7</v>
      </c>
      <c r="C15" s="488"/>
      <c r="D15" s="2" t="s">
        <v>24</v>
      </c>
      <c r="E15" s="2"/>
      <c r="F15" s="2">
        <v>80</v>
      </c>
      <c r="G15" s="2"/>
      <c r="H15" s="2"/>
      <c r="I15" s="2"/>
      <c r="J15" s="134" t="s">
        <v>130</v>
      </c>
      <c r="K15" s="135" t="s">
        <v>78</v>
      </c>
      <c r="L15" s="2">
        <v>20</v>
      </c>
      <c r="M15" s="2" t="s">
        <v>58</v>
      </c>
      <c r="N15" s="2"/>
      <c r="O15" s="2">
        <v>50</v>
      </c>
      <c r="P15" s="2"/>
      <c r="Q15" s="2"/>
      <c r="R15" s="2"/>
      <c r="S15" s="2" t="s">
        <v>58</v>
      </c>
      <c r="T15" s="2"/>
      <c r="U15" s="2">
        <v>10</v>
      </c>
      <c r="V15" s="490"/>
      <c r="W15" s="39" t="s">
        <v>46</v>
      </c>
      <c r="X15" s="40" t="s">
        <v>27</v>
      </c>
      <c r="Y15" s="38">
        <v>2.2000000000000002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</row>
    <row r="16" spans="2:32" ht="27.9" customHeight="1">
      <c r="B16" s="36" t="s">
        <v>10</v>
      </c>
      <c r="C16" s="488"/>
      <c r="D16" s="44"/>
      <c r="E16" s="44"/>
      <c r="F16" s="2"/>
      <c r="G16" s="2"/>
      <c r="H16" s="2"/>
      <c r="I16" s="2"/>
      <c r="J16" s="2" t="s">
        <v>104</v>
      </c>
      <c r="K16" s="44"/>
      <c r="L16" s="2">
        <v>1</v>
      </c>
      <c r="M16" s="2"/>
      <c r="N16" s="44"/>
      <c r="O16" s="2"/>
      <c r="P16" s="2"/>
      <c r="Q16" s="44"/>
      <c r="R16" s="2"/>
      <c r="S16" s="2" t="s">
        <v>104</v>
      </c>
      <c r="T16" s="44"/>
      <c r="U16" s="2">
        <v>1</v>
      </c>
      <c r="V16" s="490"/>
      <c r="W16" s="85">
        <f>Y13*0+Y14*5+Y15*0+Y16*5+Y17*0+Y18*4</f>
        <v>30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</row>
    <row r="17" spans="2:32" ht="27.9" customHeight="1">
      <c r="B17" s="492" t="s">
        <v>38</v>
      </c>
      <c r="C17" s="488"/>
      <c r="D17" s="44"/>
      <c r="E17" s="44"/>
      <c r="F17" s="2"/>
      <c r="G17" s="2"/>
      <c r="H17" s="44"/>
      <c r="I17" s="2"/>
      <c r="J17" s="2" t="s">
        <v>87</v>
      </c>
      <c r="K17" s="44"/>
      <c r="L17" s="2">
        <v>50</v>
      </c>
      <c r="M17" s="2"/>
      <c r="N17" s="84"/>
      <c r="O17" s="2"/>
      <c r="P17" s="2"/>
      <c r="Q17" s="44"/>
      <c r="R17" s="2"/>
      <c r="S17" s="2" t="s">
        <v>71</v>
      </c>
      <c r="T17" s="44"/>
      <c r="U17" s="2">
        <v>1</v>
      </c>
      <c r="V17" s="49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</row>
    <row r="18" spans="2:32" ht="27.9" customHeight="1">
      <c r="B18" s="492"/>
      <c r="C18" s="488"/>
      <c r="D18" s="44"/>
      <c r="E18" s="44"/>
      <c r="F18" s="2"/>
      <c r="G18" s="2"/>
      <c r="H18" s="44"/>
      <c r="I18" s="2"/>
      <c r="J18" s="2"/>
      <c r="K18" s="148"/>
      <c r="L18" s="2"/>
      <c r="M18" s="2"/>
      <c r="N18" s="44"/>
      <c r="O18" s="2"/>
      <c r="P18" s="2"/>
      <c r="Q18" s="44"/>
      <c r="R18" s="2"/>
      <c r="S18" s="2"/>
      <c r="T18" s="44"/>
      <c r="U18" s="2"/>
      <c r="V18" s="490"/>
      <c r="W18" s="85">
        <f>Y13*2+Y14*7+Y15*1+Y16*0+Y17*0+Y18*8</f>
        <v>35.200000000000003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</row>
    <row r="19" spans="2:32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K19" s="148"/>
      <c r="M19" s="2"/>
      <c r="N19" s="44"/>
      <c r="O19" s="2"/>
      <c r="P19" s="2"/>
      <c r="Q19" s="44"/>
      <c r="R19" s="2"/>
      <c r="S19" s="2"/>
      <c r="T19" s="44"/>
      <c r="U19" s="2"/>
      <c r="V19" s="49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</row>
    <row r="20" spans="2:32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91"/>
      <c r="W20" s="86">
        <f>W14*4+W18*4+W16*9</f>
        <v>874.8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</row>
    <row r="21" spans="2:32" s="35" customFormat="1" ht="27.9" customHeight="1">
      <c r="B21" s="30">
        <v>10</v>
      </c>
      <c r="C21" s="488"/>
      <c r="D21" s="31" t="str">
        <f>'114.10月菜單'!J12</f>
        <v>台式拌麵</v>
      </c>
      <c r="E21" s="31" t="s">
        <v>135</v>
      </c>
      <c r="F21" s="31"/>
      <c r="G21" s="31" t="str">
        <f>'114.10月菜單'!J13</f>
        <v>菇菇燒雞</v>
      </c>
      <c r="H21" s="31" t="s">
        <v>17</v>
      </c>
      <c r="I21" s="31"/>
      <c r="J21" s="31" t="str">
        <f>'114.10月菜單'!J14</f>
        <v>三絲豆腐</v>
      </c>
      <c r="K21" s="31" t="s">
        <v>17</v>
      </c>
      <c r="L21" s="31"/>
      <c r="M21" s="31" t="str">
        <f>'114.10月菜單'!J15</f>
        <v>酸菜東北鍋(醃)</v>
      </c>
      <c r="N21" s="31" t="s">
        <v>17</v>
      </c>
      <c r="O21" s="31"/>
      <c r="P21" s="31" t="str">
        <f>'114.10月菜單'!J16</f>
        <v>季節蔬菜</v>
      </c>
      <c r="Q21" s="31" t="s">
        <v>18</v>
      </c>
      <c r="R21" s="31"/>
      <c r="S21" s="31" t="str">
        <f>'114.10月菜單'!J17</f>
        <v>竹筍湯</v>
      </c>
      <c r="T21" s="31" t="s">
        <v>17</v>
      </c>
      <c r="U21" s="31"/>
      <c r="V21" s="489"/>
      <c r="W21" s="32" t="s">
        <v>44</v>
      </c>
      <c r="X21" s="33" t="s">
        <v>19</v>
      </c>
      <c r="Y21" s="34">
        <v>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</row>
    <row r="22" spans="2:32" s="56" customFormat="1" ht="27.75" customHeight="1">
      <c r="B22" s="36" t="s">
        <v>8</v>
      </c>
      <c r="C22" s="488"/>
      <c r="D22" s="2" t="s">
        <v>67</v>
      </c>
      <c r="E22" s="139"/>
      <c r="F22" s="140">
        <v>10</v>
      </c>
      <c r="G22" s="2" t="s">
        <v>91</v>
      </c>
      <c r="H22" s="2"/>
      <c r="I22" s="2">
        <v>20</v>
      </c>
      <c r="J22" s="2" t="s">
        <v>120</v>
      </c>
      <c r="K22" s="2" t="s">
        <v>78</v>
      </c>
      <c r="L22" s="2">
        <v>60</v>
      </c>
      <c r="M22" s="2" t="s">
        <v>160</v>
      </c>
      <c r="N22" s="92" t="s">
        <v>75</v>
      </c>
      <c r="O22" s="92">
        <v>15</v>
      </c>
      <c r="P22" s="2" t="s">
        <v>85</v>
      </c>
      <c r="Q22" s="2"/>
      <c r="R22" s="2">
        <v>120</v>
      </c>
      <c r="S22" s="2" t="s">
        <v>105</v>
      </c>
      <c r="T22" s="2"/>
      <c r="U22" s="2">
        <v>25</v>
      </c>
      <c r="V22" s="490"/>
      <c r="W22" s="87">
        <f>Y21*15+Y22*0+Y23*5+Y24*0+Y25*15+Y26*12+15</f>
        <v>103.5</v>
      </c>
      <c r="X22" s="37" t="s">
        <v>25</v>
      </c>
      <c r="Y22" s="38">
        <v>2.8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</row>
    <row r="23" spans="2:32" s="56" customFormat="1" ht="27.9" customHeight="1">
      <c r="B23" s="36">
        <v>8</v>
      </c>
      <c r="C23" s="488"/>
      <c r="D23" s="2" t="s">
        <v>81</v>
      </c>
      <c r="E23" s="2"/>
      <c r="F23" s="2">
        <v>5</v>
      </c>
      <c r="G23" s="2" t="s">
        <v>156</v>
      </c>
      <c r="H23" s="82"/>
      <c r="I23" s="2">
        <v>70</v>
      </c>
      <c r="J23" s="501" t="s">
        <v>66</v>
      </c>
      <c r="K23" s="502"/>
      <c r="L23" s="2">
        <v>3</v>
      </c>
      <c r="M23" s="2" t="s">
        <v>108</v>
      </c>
      <c r="N23" s="82"/>
      <c r="O23" s="2">
        <v>50</v>
      </c>
      <c r="P23" s="2"/>
      <c r="Q23" s="2"/>
      <c r="R23" s="2"/>
      <c r="S23" s="2"/>
      <c r="T23" s="2"/>
      <c r="U23" s="2"/>
      <c r="V23" s="490"/>
      <c r="W23" s="39" t="s">
        <v>46</v>
      </c>
      <c r="X23" s="40" t="s">
        <v>27</v>
      </c>
      <c r="Y23" s="38">
        <v>2.7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</row>
    <row r="24" spans="2:32" s="56" customFormat="1" ht="27.9" customHeight="1">
      <c r="B24" s="36" t="s">
        <v>10</v>
      </c>
      <c r="C24" s="488"/>
      <c r="D24" s="2" t="s">
        <v>86</v>
      </c>
      <c r="E24" s="2"/>
      <c r="F24" s="2">
        <v>150</v>
      </c>
      <c r="G24" s="134" t="s">
        <v>229</v>
      </c>
      <c r="H24" s="135"/>
      <c r="I24" s="2">
        <v>1</v>
      </c>
      <c r="J24" s="2" t="s">
        <v>195</v>
      </c>
      <c r="K24" s="2"/>
      <c r="L24" s="2">
        <v>3</v>
      </c>
      <c r="M24" s="134" t="s">
        <v>104</v>
      </c>
      <c r="N24" s="135"/>
      <c r="O24" s="2">
        <v>1</v>
      </c>
      <c r="P24" s="2"/>
      <c r="Q24" s="44"/>
      <c r="R24" s="2"/>
      <c r="S24" s="2"/>
      <c r="T24" s="44"/>
      <c r="U24" s="2"/>
      <c r="V24" s="490"/>
      <c r="W24" s="85">
        <f>Y21*0+Y22*5+Y23*0+Y24*5+Y25*0+Y26*4</f>
        <v>29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</row>
    <row r="25" spans="2:32" s="56" customFormat="1" ht="27.9" customHeight="1">
      <c r="B25" s="492" t="s">
        <v>39</v>
      </c>
      <c r="C25" s="488"/>
      <c r="D25" s="2" t="s">
        <v>115</v>
      </c>
      <c r="E25" s="2"/>
      <c r="F25" s="2">
        <v>35</v>
      </c>
      <c r="G25" s="2" t="s">
        <v>110</v>
      </c>
      <c r="H25" s="2"/>
      <c r="I25" s="2">
        <v>1</v>
      </c>
      <c r="J25" s="2" t="s">
        <v>104</v>
      </c>
      <c r="K25" s="82"/>
      <c r="L25" s="2">
        <v>1</v>
      </c>
      <c r="M25" s="480" t="s">
        <v>114</v>
      </c>
      <c r="N25" s="481"/>
      <c r="O25" s="2">
        <v>10</v>
      </c>
      <c r="P25" s="2"/>
      <c r="Q25" s="44"/>
      <c r="R25" s="2"/>
      <c r="S25" s="2"/>
      <c r="T25" s="44"/>
      <c r="U25" s="2"/>
      <c r="V25" s="49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</row>
    <row r="26" spans="2:32" s="56" customFormat="1" ht="27.9" customHeight="1">
      <c r="B26" s="492"/>
      <c r="C26" s="488"/>
      <c r="D26" s="84" t="s">
        <v>155</v>
      </c>
      <c r="E26" s="44"/>
      <c r="F26" s="2">
        <v>0.5</v>
      </c>
      <c r="H26" s="158"/>
      <c r="I26" s="150"/>
      <c r="J26" s="2"/>
      <c r="K26" s="44"/>
      <c r="L26" s="2"/>
      <c r="M26" s="2"/>
      <c r="N26" s="82"/>
      <c r="O26" s="2"/>
      <c r="P26" s="2"/>
      <c r="Q26" s="44"/>
      <c r="R26" s="2"/>
      <c r="S26" s="2"/>
      <c r="T26" s="44"/>
      <c r="U26" s="2"/>
      <c r="V26" s="490"/>
      <c r="W26" s="85">
        <f>Y21*2+Y22*7+Y23*1+Y24*0+Y25*0+Y26*8-0.3</f>
        <v>31.999999999999996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</row>
    <row r="27" spans="2:32" s="56" customFormat="1" ht="27.9" customHeight="1">
      <c r="B27" s="62" t="s">
        <v>36</v>
      </c>
      <c r="C27" s="63"/>
      <c r="D27" s="2" t="s">
        <v>104</v>
      </c>
      <c r="E27" s="2"/>
      <c r="F27" s="2">
        <v>3</v>
      </c>
      <c r="G27" s="145"/>
      <c r="H27" s="159"/>
      <c r="I27" s="147"/>
      <c r="J27" s="2"/>
      <c r="K27" s="44"/>
      <c r="L27" s="2"/>
      <c r="M27" s="2"/>
      <c r="N27" s="84"/>
      <c r="O27" s="2"/>
      <c r="P27" s="2"/>
      <c r="Q27" s="44"/>
      <c r="R27" s="2"/>
      <c r="S27" s="2"/>
      <c r="T27" s="44"/>
      <c r="U27" s="2"/>
      <c r="V27" s="49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</row>
    <row r="28" spans="2:32" s="56" customFormat="1" ht="27.9" customHeight="1" thickBot="1">
      <c r="B28" s="64"/>
      <c r="C28" s="65"/>
      <c r="D28" s="168" t="s">
        <v>71</v>
      </c>
      <c r="E28" s="169"/>
      <c r="F28" s="170">
        <v>1</v>
      </c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91"/>
      <c r="W28" s="86">
        <f>W22*4+W26*4+W24*9</f>
        <v>803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</row>
    <row r="29" spans="2:32" s="35" customFormat="1" ht="27.9" customHeight="1">
      <c r="B29" s="30">
        <v>10</v>
      </c>
      <c r="C29" s="488"/>
      <c r="D29" s="31" t="str">
        <f>'114.10月菜單'!N12</f>
        <v>香Q米飯</v>
      </c>
      <c r="E29" s="31" t="s">
        <v>15</v>
      </c>
      <c r="F29" s="31"/>
      <c r="G29" s="31" t="str">
        <f>'114.10月菜單'!N13</f>
        <v>豆干肉絲</v>
      </c>
      <c r="H29" s="31" t="s">
        <v>17</v>
      </c>
      <c r="I29" s="31"/>
      <c r="J29" s="31" t="str">
        <f>'114.10月菜單'!N14</f>
        <v>醬燒雞排</v>
      </c>
      <c r="K29" s="89" t="s">
        <v>79</v>
      </c>
      <c r="L29" s="31"/>
      <c r="M29" s="31" t="str">
        <f>'114.10月菜單'!N15</f>
        <v>酢醬高麗菜</v>
      </c>
      <c r="N29" s="31" t="s">
        <v>17</v>
      </c>
      <c r="O29" s="31"/>
      <c r="P29" s="31" t="str">
        <f>'114.10月菜單'!N16</f>
        <v>季節蔬菜</v>
      </c>
      <c r="Q29" s="31" t="s">
        <v>18</v>
      </c>
      <c r="R29" s="31"/>
      <c r="S29" s="31" t="str">
        <f>'114.10月菜單'!N17</f>
        <v>味噌海芽湯</v>
      </c>
      <c r="T29" s="31" t="s">
        <v>17</v>
      </c>
      <c r="U29" s="31"/>
      <c r="V29" s="48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2" ht="27.9" customHeight="1">
      <c r="B30" s="36" t="s">
        <v>8</v>
      </c>
      <c r="C30" s="488"/>
      <c r="D30" s="2" t="s">
        <v>24</v>
      </c>
      <c r="E30" s="2"/>
      <c r="F30" s="2">
        <v>120</v>
      </c>
      <c r="G30" s="2" t="s">
        <v>222</v>
      </c>
      <c r="H30" s="2"/>
      <c r="I30" s="2">
        <v>30</v>
      </c>
      <c r="J30" s="2" t="s">
        <v>140</v>
      </c>
      <c r="K30" s="2"/>
      <c r="L30" s="2">
        <v>70</v>
      </c>
      <c r="M30" s="2" t="s">
        <v>116</v>
      </c>
      <c r="N30" s="92"/>
      <c r="O30" s="92">
        <v>65</v>
      </c>
      <c r="P30" s="2" t="s">
        <v>85</v>
      </c>
      <c r="Q30" s="2"/>
      <c r="R30" s="2">
        <v>120</v>
      </c>
      <c r="S30" s="2" t="s">
        <v>59</v>
      </c>
      <c r="T30" s="2"/>
      <c r="U30" s="2">
        <v>1</v>
      </c>
      <c r="V30" s="490"/>
      <c r="W30" s="87">
        <f>Y29*15+Y30*0+Y31*5+Y32*0+Y33*15+Y34*12+15</f>
        <v>114.5</v>
      </c>
      <c r="X30" s="37" t="s">
        <v>25</v>
      </c>
      <c r="Y30" s="38">
        <v>2.6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2" ht="27.9" customHeight="1">
      <c r="B31" s="36">
        <v>9</v>
      </c>
      <c r="C31" s="488"/>
      <c r="D31" s="2"/>
      <c r="E31" s="2"/>
      <c r="F31" s="2"/>
      <c r="G31" s="2" t="s">
        <v>272</v>
      </c>
      <c r="H31" s="2"/>
      <c r="I31" s="2">
        <v>30</v>
      </c>
      <c r="J31" s="501"/>
      <c r="K31" s="502"/>
      <c r="L31" s="2"/>
      <c r="M31" s="92" t="s">
        <v>81</v>
      </c>
      <c r="N31" s="92"/>
      <c r="O31" s="92">
        <v>5</v>
      </c>
      <c r="P31" s="2"/>
      <c r="Q31" s="2"/>
      <c r="R31" s="2"/>
      <c r="S31" s="2" t="s">
        <v>109</v>
      </c>
      <c r="T31" s="2"/>
      <c r="U31" s="2">
        <v>5</v>
      </c>
      <c r="V31" s="490"/>
      <c r="W31" s="39" t="s">
        <v>46</v>
      </c>
      <c r="X31" s="40" t="s">
        <v>27</v>
      </c>
      <c r="Y31" s="38">
        <v>1.9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2" ht="27.9" customHeight="1">
      <c r="B32" s="36" t="s">
        <v>10</v>
      </c>
      <c r="C32" s="500"/>
      <c r="D32" s="44"/>
      <c r="E32" s="44"/>
      <c r="F32" s="2"/>
      <c r="G32" s="2"/>
      <c r="H32" s="2"/>
      <c r="I32" s="2"/>
      <c r="J32" s="2"/>
      <c r="K32" s="84"/>
      <c r="L32" s="2"/>
      <c r="M32" s="145" t="s">
        <v>104</v>
      </c>
      <c r="N32" s="219"/>
      <c r="O32" s="2">
        <v>1</v>
      </c>
      <c r="P32" s="2"/>
      <c r="Q32" s="44"/>
      <c r="R32" s="2"/>
      <c r="S32" s="2" t="s">
        <v>110</v>
      </c>
      <c r="T32" s="2"/>
      <c r="U32" s="2">
        <v>1</v>
      </c>
      <c r="V32" s="490"/>
      <c r="W32" s="85">
        <f>Y29*0+Y30*5+Y31*0+Y32*5+Y33*0+Y34*4</f>
        <v>28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2" ht="27.9" customHeight="1">
      <c r="B33" s="492" t="s">
        <v>40</v>
      </c>
      <c r="C33" s="500"/>
      <c r="D33" s="44"/>
      <c r="E33" s="44"/>
      <c r="F33" s="2"/>
      <c r="G33" s="2"/>
      <c r="H33" s="44"/>
      <c r="I33" s="2"/>
      <c r="J33" s="2"/>
      <c r="K33" s="44"/>
      <c r="L33" s="2"/>
      <c r="M33" s="134" t="s">
        <v>220</v>
      </c>
      <c r="N33" s="135"/>
      <c r="O33" s="2">
        <v>1</v>
      </c>
      <c r="P33" s="2"/>
      <c r="Q33" s="44"/>
      <c r="R33" s="2"/>
      <c r="S33" s="2"/>
      <c r="T33" s="44"/>
      <c r="U33" s="2"/>
      <c r="V33" s="49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2" ht="27.9" customHeight="1">
      <c r="B34" s="492"/>
      <c r="C34" s="500"/>
      <c r="D34" s="44"/>
      <c r="E34" s="44"/>
      <c r="F34" s="2"/>
      <c r="G34" s="2"/>
      <c r="H34" s="44"/>
      <c r="I34" s="2"/>
      <c r="J34" s="2"/>
      <c r="K34" s="148"/>
      <c r="L34" s="2"/>
      <c r="M34" s="2" t="s">
        <v>274</v>
      </c>
      <c r="N34" s="84" t="s">
        <v>119</v>
      </c>
      <c r="O34" s="2">
        <v>1</v>
      </c>
      <c r="P34" s="2"/>
      <c r="Q34" s="44"/>
      <c r="R34" s="2"/>
      <c r="S34" s="2"/>
      <c r="T34" s="44"/>
      <c r="U34" s="2"/>
      <c r="V34" s="490"/>
      <c r="W34" s="85">
        <f>Y29*2+Y30*7+Y31*1+Y32*0+Y33*0+Y34*8</f>
        <v>32.1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2" ht="27.9" customHeight="1">
      <c r="B35" s="46" t="s">
        <v>36</v>
      </c>
      <c r="C35" s="171"/>
      <c r="D35" s="44"/>
      <c r="E35" s="44"/>
      <c r="F35" s="2"/>
      <c r="G35" s="2"/>
      <c r="H35" s="44"/>
      <c r="I35" s="2"/>
      <c r="K35" s="148"/>
      <c r="M35" s="2"/>
      <c r="N35" s="44"/>
      <c r="O35" s="2"/>
      <c r="P35" s="2"/>
      <c r="Q35" s="44"/>
      <c r="R35" s="2"/>
      <c r="S35" s="2"/>
      <c r="T35" s="44"/>
      <c r="U35" s="2"/>
      <c r="V35" s="49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2" ht="27.9" customHeight="1">
      <c r="B36" s="49"/>
      <c r="C36" s="14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91"/>
      <c r="W36" s="86">
        <f>W30*4+W34*4+W32*9</f>
        <v>838.4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</row>
    <row r="37" spans="2:32" s="35" customFormat="1" ht="27.9" customHeight="1">
      <c r="B37" s="30">
        <v>10</v>
      </c>
      <c r="C37" s="488"/>
      <c r="D37" s="31" t="str">
        <f>'114.10月菜單'!R12</f>
        <v>國慶日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489"/>
      <c r="W37" s="32" t="s">
        <v>44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2" ht="27.9" customHeight="1">
      <c r="B38" s="36" t="s">
        <v>8</v>
      </c>
      <c r="C38" s="488"/>
      <c r="D38" s="2"/>
      <c r="E38" s="2"/>
      <c r="F38" s="2"/>
      <c r="G38" s="29"/>
      <c r="H38" s="157"/>
      <c r="I38" s="160"/>
      <c r="J38" s="2"/>
      <c r="K38" s="2"/>
      <c r="L38" s="2"/>
      <c r="M38" s="98"/>
      <c r="N38" s="2"/>
      <c r="O38" s="2"/>
      <c r="P38" s="2"/>
      <c r="Q38" s="2"/>
      <c r="R38" s="2"/>
      <c r="S38" s="2"/>
      <c r="T38" s="2"/>
      <c r="U38" s="2"/>
      <c r="V38" s="490"/>
      <c r="W38" s="87">
        <v>0</v>
      </c>
      <c r="X38" s="37" t="s">
        <v>25</v>
      </c>
      <c r="Y38" s="38">
        <v>0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2" ht="27.9" customHeight="1">
      <c r="B39" s="36">
        <v>10</v>
      </c>
      <c r="C39" s="488"/>
      <c r="D39" s="2"/>
      <c r="E39" s="2"/>
      <c r="F39" s="2"/>
      <c r="G39" s="56"/>
      <c r="H39" s="158"/>
      <c r="I39" s="161"/>
      <c r="J39" s="2"/>
      <c r="K39" s="2"/>
      <c r="L39" s="2"/>
      <c r="M39" s="2"/>
      <c r="N39" s="82"/>
      <c r="O39" s="2"/>
      <c r="P39" s="2"/>
      <c r="Q39" s="2"/>
      <c r="R39" s="2"/>
      <c r="S39" s="2"/>
      <c r="T39" s="2"/>
      <c r="U39" s="2"/>
      <c r="V39" s="490"/>
      <c r="W39" s="39" t="s">
        <v>46</v>
      </c>
      <c r="X39" s="40" t="s">
        <v>27</v>
      </c>
      <c r="Y39" s="38">
        <v>0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</row>
    <row r="40" spans="2:32" ht="27.9" customHeight="1">
      <c r="B40" s="36" t="s">
        <v>10</v>
      </c>
      <c r="C40" s="500"/>
      <c r="E40" s="2"/>
      <c r="F40" s="2"/>
      <c r="G40" s="146"/>
      <c r="H40" s="2"/>
      <c r="I40" s="2"/>
      <c r="J40" s="2"/>
      <c r="K40" s="44"/>
      <c r="L40" s="2"/>
      <c r="M40" s="134"/>
      <c r="N40" s="135"/>
      <c r="O40" s="2"/>
      <c r="P40" s="2"/>
      <c r="Q40" s="2"/>
      <c r="R40" s="2"/>
      <c r="S40" s="2"/>
      <c r="T40" s="2"/>
      <c r="U40" s="2"/>
      <c r="V40" s="490"/>
      <c r="W40" s="85">
        <v>0</v>
      </c>
      <c r="X40" s="40" t="s">
        <v>30</v>
      </c>
      <c r="Y40" s="38">
        <v>0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</row>
    <row r="41" spans="2:32" ht="27.9" customHeight="1">
      <c r="B41" s="492" t="s">
        <v>32</v>
      </c>
      <c r="C41" s="500"/>
      <c r="E41" s="2"/>
      <c r="F41" s="2"/>
      <c r="G41" s="146"/>
      <c r="H41" s="2"/>
      <c r="I41" s="2"/>
      <c r="J41" s="2"/>
      <c r="K41" s="84"/>
      <c r="L41" s="2"/>
      <c r="M41" s="2"/>
      <c r="N41" s="2"/>
      <c r="O41" s="2"/>
      <c r="P41" s="2"/>
      <c r="Q41" s="2"/>
      <c r="R41" s="2"/>
      <c r="S41" s="2"/>
      <c r="T41" s="2"/>
      <c r="U41" s="2"/>
      <c r="V41" s="490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</row>
    <row r="42" spans="2:32" ht="27.9" customHeight="1">
      <c r="B42" s="492"/>
      <c r="C42" s="500"/>
      <c r="E42" s="2"/>
      <c r="F42" s="2"/>
      <c r="G42" s="146"/>
      <c r="H42" s="44"/>
      <c r="I42" s="2"/>
      <c r="J42" s="2"/>
      <c r="K42" s="44"/>
      <c r="L42" s="2"/>
      <c r="M42" s="2"/>
      <c r="N42" s="2"/>
      <c r="O42" s="2"/>
      <c r="P42" s="2"/>
      <c r="Q42" s="44"/>
      <c r="R42" s="2"/>
      <c r="S42" s="2"/>
      <c r="T42" s="84"/>
      <c r="U42" s="2"/>
      <c r="V42" s="490"/>
      <c r="W42" s="85">
        <v>0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</row>
    <row r="43" spans="2:32" ht="27.9" customHeight="1">
      <c r="B43" s="46" t="s">
        <v>36</v>
      </c>
      <c r="C43" s="171"/>
      <c r="E43" s="2"/>
      <c r="F43" s="2"/>
      <c r="G43" s="146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90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</row>
    <row r="44" spans="2:32" ht="27.9" customHeight="1" thickBot="1">
      <c r="B44" s="68"/>
      <c r="C44" s="14"/>
      <c r="D44" s="172"/>
      <c r="E44" s="172"/>
      <c r="F44" s="172"/>
      <c r="G44" s="172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91"/>
      <c r="W44" s="86">
        <v>0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</row>
    <row r="45" spans="2:32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483"/>
      <c r="K45" s="483"/>
      <c r="L45" s="483"/>
      <c r="M45" s="483"/>
      <c r="N45" s="483"/>
      <c r="O45" s="483"/>
      <c r="P45" s="483"/>
      <c r="Q45" s="483"/>
      <c r="R45" s="483"/>
      <c r="S45" s="483"/>
      <c r="T45" s="483"/>
      <c r="U45" s="483"/>
      <c r="V45" s="483"/>
      <c r="W45" s="483"/>
      <c r="X45" s="483"/>
      <c r="Y45" s="483"/>
      <c r="Z45" s="72"/>
      <c r="AB45" s="55"/>
    </row>
    <row r="46" spans="2:32">
      <c r="B46" s="55"/>
      <c r="C46" s="60"/>
      <c r="D46" s="482"/>
      <c r="E46" s="482"/>
      <c r="F46" s="499"/>
      <c r="G46" s="499"/>
      <c r="H46" s="73"/>
      <c r="K46" s="73"/>
      <c r="N46" s="73"/>
      <c r="Q46" s="73"/>
      <c r="T46" s="73"/>
    </row>
  </sheetData>
  <mergeCells count="23">
    <mergeCell ref="B41:B42"/>
    <mergeCell ref="C13:C18"/>
    <mergeCell ref="V13:V20"/>
    <mergeCell ref="B17:B18"/>
    <mergeCell ref="B25:B26"/>
    <mergeCell ref="B33:B34"/>
    <mergeCell ref="J31:K31"/>
    <mergeCell ref="B1:Y1"/>
    <mergeCell ref="B2:G2"/>
    <mergeCell ref="C5:C10"/>
    <mergeCell ref="V5:V12"/>
    <mergeCell ref="B9:B10"/>
    <mergeCell ref="G3:M3"/>
    <mergeCell ref="D46:G46"/>
    <mergeCell ref="C29:C34"/>
    <mergeCell ref="V29:V36"/>
    <mergeCell ref="C21:C26"/>
    <mergeCell ref="V21:V28"/>
    <mergeCell ref="J45:Y45"/>
    <mergeCell ref="C37:C42"/>
    <mergeCell ref="V37:V44"/>
    <mergeCell ref="M25:N25"/>
    <mergeCell ref="J23:K2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4"/>
  <sheetViews>
    <sheetView tabSelected="1" topLeftCell="A22" zoomScale="75" zoomScaleNormal="75" workbookViewId="0">
      <selection activeCell="P36" sqref="P3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85" t="s">
        <v>263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3"/>
      <c r="AB1" s="5"/>
    </row>
    <row r="2" spans="2:33" s="4" customFormat="1" ht="13.5" customHeight="1">
      <c r="B2" s="486"/>
      <c r="C2" s="487"/>
      <c r="D2" s="487"/>
      <c r="E2" s="487"/>
      <c r="F2" s="487"/>
      <c r="G2" s="4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79" t="s">
        <v>43</v>
      </c>
      <c r="C3" s="9"/>
      <c r="D3" s="10"/>
      <c r="E3" s="10"/>
      <c r="F3" s="10"/>
      <c r="G3" s="493" t="s">
        <v>101</v>
      </c>
      <c r="H3" s="493"/>
      <c r="I3" s="493"/>
      <c r="J3" s="493"/>
      <c r="K3" s="493"/>
      <c r="L3" s="493"/>
      <c r="M3" s="4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10</v>
      </c>
      <c r="C5" s="488"/>
      <c r="D5" s="31" t="str">
        <f>'114.10月菜單'!B21</f>
        <v>香Q米飯/慶生蛋糕</v>
      </c>
      <c r="E5" s="31" t="s">
        <v>290</v>
      </c>
      <c r="F5" s="1" t="s">
        <v>16</v>
      </c>
      <c r="G5" s="31" t="str">
        <f>'114.10月菜單'!B22</f>
        <v>BBQ雞腿</v>
      </c>
      <c r="H5" s="31" t="s">
        <v>79</v>
      </c>
      <c r="I5" s="1" t="s">
        <v>16</v>
      </c>
      <c r="J5" s="31" t="str">
        <f>'114.10月菜單'!B23</f>
        <v>雙絲炒蛋</v>
      </c>
      <c r="K5" s="31" t="s">
        <v>135</v>
      </c>
      <c r="L5" s="1" t="s">
        <v>16</v>
      </c>
      <c r="M5" s="31" t="str">
        <f>'114.10月菜單'!B24</f>
        <v>鮮蝦卷</v>
      </c>
      <c r="N5" s="31" t="s">
        <v>79</v>
      </c>
      <c r="O5" s="1" t="s">
        <v>16</v>
      </c>
      <c r="P5" s="31" t="str">
        <f>'114.10月菜單'!B25</f>
        <v>季節蔬菜</v>
      </c>
      <c r="Q5" s="31" t="s">
        <v>49</v>
      </c>
      <c r="R5" s="1" t="s">
        <v>16</v>
      </c>
      <c r="S5" s="31" t="str">
        <f>'114.10月菜單'!B26</f>
        <v>筍絲肉絲湯/綠豆湯</v>
      </c>
      <c r="T5" s="31" t="s">
        <v>17</v>
      </c>
      <c r="U5" s="1" t="s">
        <v>16</v>
      </c>
      <c r="V5" s="489"/>
      <c r="W5" s="32" t="s">
        <v>44</v>
      </c>
      <c r="X5" s="33" t="s">
        <v>19</v>
      </c>
      <c r="Y5" s="34">
        <v>6.5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>
      <c r="B6" s="36" t="s">
        <v>8</v>
      </c>
      <c r="C6" s="488"/>
      <c r="D6" s="2" t="s">
        <v>68</v>
      </c>
      <c r="E6" s="2"/>
      <c r="F6" s="2">
        <v>120</v>
      </c>
      <c r="G6" s="134" t="s">
        <v>275</v>
      </c>
      <c r="H6" s="138"/>
      <c r="I6" s="2">
        <v>70</v>
      </c>
      <c r="J6" s="2" t="s">
        <v>67</v>
      </c>
      <c r="K6" s="2"/>
      <c r="L6" s="2">
        <v>30</v>
      </c>
      <c r="M6" s="92" t="s">
        <v>276</v>
      </c>
      <c r="N6" s="92" t="s">
        <v>126</v>
      </c>
      <c r="O6" s="92">
        <v>30</v>
      </c>
      <c r="P6" s="2" t="s">
        <v>85</v>
      </c>
      <c r="Q6" s="2"/>
      <c r="R6" s="2">
        <v>120</v>
      </c>
      <c r="S6" s="2" t="s">
        <v>105</v>
      </c>
      <c r="T6" s="2"/>
      <c r="U6" s="2">
        <v>25</v>
      </c>
      <c r="V6" s="490"/>
      <c r="W6" s="87">
        <f>Y5*15+Y6*0+Y7*5+Y8*0+Y9*15+Y10*12+15</f>
        <v>121.5</v>
      </c>
      <c r="X6" s="37" t="s">
        <v>25</v>
      </c>
      <c r="Y6" s="38">
        <v>2.7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>
      <c r="B7" s="36">
        <v>13</v>
      </c>
      <c r="C7" s="488"/>
      <c r="D7" s="2" t="s">
        <v>289</v>
      </c>
      <c r="E7" s="2"/>
      <c r="F7" s="2"/>
      <c r="G7" s="480"/>
      <c r="H7" s="481"/>
      <c r="I7" s="2"/>
      <c r="J7" s="2" t="s">
        <v>58</v>
      </c>
      <c r="K7" s="2"/>
      <c r="L7" s="2">
        <v>40</v>
      </c>
      <c r="M7" s="92"/>
      <c r="N7" s="92"/>
      <c r="O7" s="2"/>
      <c r="P7" s="2"/>
      <c r="Q7" s="2"/>
      <c r="R7" s="2"/>
      <c r="S7" s="480" t="s">
        <v>106</v>
      </c>
      <c r="T7" s="481"/>
      <c r="U7" s="2">
        <v>10</v>
      </c>
      <c r="V7" s="490"/>
      <c r="W7" s="39" t="s">
        <v>46</v>
      </c>
      <c r="X7" s="40" t="s">
        <v>27</v>
      </c>
      <c r="Y7" s="38">
        <v>1.8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>
      <c r="B8" s="36" t="s">
        <v>10</v>
      </c>
      <c r="C8" s="488"/>
      <c r="D8" s="2"/>
      <c r="E8" s="2"/>
      <c r="F8" s="2"/>
      <c r="G8" s="2"/>
      <c r="H8" s="2"/>
      <c r="I8" s="2"/>
      <c r="J8" s="2" t="s">
        <v>104</v>
      </c>
      <c r="K8" s="44"/>
      <c r="L8" s="2">
        <v>5</v>
      </c>
      <c r="M8" s="92"/>
      <c r="N8" s="92"/>
      <c r="O8" s="92"/>
      <c r="P8" s="2"/>
      <c r="Q8" s="44"/>
      <c r="R8" s="2"/>
      <c r="S8" s="2" t="s">
        <v>291</v>
      </c>
      <c r="T8" s="2"/>
      <c r="U8" s="2">
        <v>10</v>
      </c>
      <c r="V8" s="490"/>
      <c r="W8" s="85">
        <f>Y5*0+Y6*5+Y7*0+Y8*5+Y9*0+Y10*4</f>
        <v>28.5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>
      <c r="B9" s="492" t="s">
        <v>37</v>
      </c>
      <c r="C9" s="488"/>
      <c r="D9" s="2"/>
      <c r="E9" s="2"/>
      <c r="F9" s="2"/>
      <c r="G9" s="2"/>
      <c r="H9" s="44"/>
      <c r="I9" s="2"/>
      <c r="J9" s="2"/>
      <c r="K9" s="44"/>
      <c r="L9" s="2"/>
      <c r="M9" s="92"/>
      <c r="N9" s="92"/>
      <c r="O9" s="92"/>
      <c r="P9" s="2"/>
      <c r="Q9" s="44"/>
      <c r="R9" s="2"/>
      <c r="S9" s="2" t="s">
        <v>292</v>
      </c>
      <c r="T9" s="2"/>
      <c r="U9" s="2">
        <v>10</v>
      </c>
      <c r="V9" s="49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>
      <c r="B10" s="492"/>
      <c r="C10" s="488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490"/>
      <c r="W10" s="85">
        <f>Y5*2+Y6*7+Y7*1+Y8*0+Y9*0+Y10*8</f>
        <v>33.700000000000003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2"/>
      <c r="U11" s="2"/>
      <c r="V11" s="49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91"/>
      <c r="W12" s="86">
        <f>W6*4+W10*4+W8*9</f>
        <v>877.3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>
      <c r="B13" s="30">
        <v>10</v>
      </c>
      <c r="C13" s="488"/>
      <c r="D13" s="31" t="str">
        <f>'114.10月菜單'!F21</f>
        <v>麥片飯</v>
      </c>
      <c r="E13" s="31" t="s">
        <v>55</v>
      </c>
      <c r="F13" s="31"/>
      <c r="G13" s="31" t="str">
        <f>'114.10月菜單'!F22</f>
        <v>香烤雞排</v>
      </c>
      <c r="H13" s="31" t="s">
        <v>79</v>
      </c>
      <c r="I13" s="31"/>
      <c r="J13" s="31" t="str">
        <f>'114.10月菜單'!F23</f>
        <v>麻婆豆腐(豆)</v>
      </c>
      <c r="K13" s="31" t="s">
        <v>17</v>
      </c>
      <c r="L13" s="31"/>
      <c r="M13" s="31" t="str">
        <f>'114.10月菜單'!F24</f>
        <v>高麗菜豆皮</v>
      </c>
      <c r="N13" s="31" t="s">
        <v>17</v>
      </c>
      <c r="O13" s="31"/>
      <c r="P13" s="31" t="str">
        <f>'114.10月菜單'!F25</f>
        <v>季節蔬菜</v>
      </c>
      <c r="Q13" s="31" t="s">
        <v>57</v>
      </c>
      <c r="R13" s="31"/>
      <c r="S13" s="31" t="str">
        <f>'114.10月菜單'!F26</f>
        <v>金針菇蛋花湯</v>
      </c>
      <c r="T13" s="31" t="s">
        <v>56</v>
      </c>
      <c r="U13" s="31"/>
      <c r="V13" s="489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488"/>
      <c r="D14" s="2" t="s">
        <v>117</v>
      </c>
      <c r="E14" s="2"/>
      <c r="F14" s="2">
        <v>40</v>
      </c>
      <c r="G14" s="92" t="s">
        <v>140</v>
      </c>
      <c r="H14" s="92"/>
      <c r="I14" s="92">
        <v>70</v>
      </c>
      <c r="J14" s="2" t="s">
        <v>81</v>
      </c>
      <c r="K14" s="2"/>
      <c r="L14" s="2">
        <v>5</v>
      </c>
      <c r="M14" s="2" t="s">
        <v>116</v>
      </c>
      <c r="N14" s="2"/>
      <c r="O14" s="2">
        <v>50</v>
      </c>
      <c r="P14" s="2" t="s">
        <v>85</v>
      </c>
      <c r="Q14" s="2"/>
      <c r="R14" s="2">
        <v>120</v>
      </c>
      <c r="S14" s="2" t="s">
        <v>66</v>
      </c>
      <c r="T14" s="2"/>
      <c r="U14" s="2">
        <v>20</v>
      </c>
      <c r="V14" s="490"/>
      <c r="W14" s="87">
        <f>Y13*15+Y14*0+Y15*5+Y16*0+Y17*15+Y18*12+15</f>
        <v>115</v>
      </c>
      <c r="X14" s="37" t="s">
        <v>25</v>
      </c>
      <c r="Y14" s="38">
        <v>2.8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14</v>
      </c>
      <c r="C15" s="488"/>
      <c r="D15" s="2" t="s">
        <v>70</v>
      </c>
      <c r="E15" s="2"/>
      <c r="F15" s="2">
        <v>80</v>
      </c>
      <c r="G15" s="92"/>
      <c r="H15" s="92"/>
      <c r="I15" s="92"/>
      <c r="J15" s="2" t="s">
        <v>120</v>
      </c>
      <c r="K15" s="2" t="s">
        <v>78</v>
      </c>
      <c r="L15" s="2">
        <v>65</v>
      </c>
      <c r="M15" s="501" t="s">
        <v>277</v>
      </c>
      <c r="N15" s="502"/>
      <c r="O15" s="2">
        <v>5</v>
      </c>
      <c r="P15" s="2"/>
      <c r="Q15" s="2"/>
      <c r="R15" s="2"/>
      <c r="S15" s="2" t="s">
        <v>195</v>
      </c>
      <c r="T15" s="2"/>
      <c r="U15" s="2">
        <v>10</v>
      </c>
      <c r="V15" s="490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>
      <c r="B16" s="36" t="s">
        <v>10</v>
      </c>
      <c r="C16" s="488"/>
      <c r="D16" s="44"/>
      <c r="E16" s="44"/>
      <c r="F16" s="2"/>
      <c r="G16" s="2"/>
      <c r="H16" s="44"/>
      <c r="I16" s="2"/>
      <c r="J16" s="2"/>
      <c r="K16" s="2"/>
      <c r="L16" s="2"/>
      <c r="M16" s="2" t="s">
        <v>104</v>
      </c>
      <c r="N16" s="2"/>
      <c r="O16" s="2">
        <v>1</v>
      </c>
      <c r="P16" s="2"/>
      <c r="Q16" s="44"/>
      <c r="R16" s="2"/>
      <c r="S16" s="2" t="s">
        <v>58</v>
      </c>
      <c r="T16" s="2"/>
      <c r="U16" s="2">
        <v>10</v>
      </c>
      <c r="V16" s="490"/>
      <c r="W16" s="85">
        <f>Y13*0+Y14*5+Y15*0+Y16*5+Y17*0+Y18*4</f>
        <v>29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>
      <c r="B17" s="492" t="s">
        <v>38</v>
      </c>
      <c r="C17" s="488"/>
      <c r="D17" s="44"/>
      <c r="E17" s="44"/>
      <c r="F17" s="2"/>
      <c r="G17" s="2"/>
      <c r="H17" s="44"/>
      <c r="I17" s="2"/>
      <c r="J17" s="2"/>
      <c r="K17" s="44"/>
      <c r="L17" s="2"/>
      <c r="M17" s="92"/>
      <c r="N17" s="118"/>
      <c r="O17" s="92"/>
      <c r="P17" s="2"/>
      <c r="Q17" s="44"/>
      <c r="R17" s="2"/>
      <c r="S17" s="2" t="s">
        <v>104</v>
      </c>
      <c r="T17" s="2"/>
      <c r="U17" s="2">
        <v>1</v>
      </c>
      <c r="V17" s="49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492"/>
      <c r="C18" s="488"/>
      <c r="D18" s="44"/>
      <c r="E18" s="44"/>
      <c r="F18" s="2"/>
      <c r="G18" s="2"/>
      <c r="H18" s="44"/>
      <c r="I18" s="2"/>
      <c r="J18" s="2"/>
      <c r="K18" s="44"/>
      <c r="L18" s="2"/>
      <c r="M18" s="92"/>
      <c r="N18" s="93"/>
      <c r="O18" s="92"/>
      <c r="P18" s="2"/>
      <c r="Q18" s="44"/>
      <c r="R18" s="2"/>
      <c r="S18" s="2" t="s">
        <v>71</v>
      </c>
      <c r="T18" s="2"/>
      <c r="U18" s="2">
        <v>1</v>
      </c>
      <c r="V18" s="490"/>
      <c r="W18" s="85">
        <f>Y13*2+Y14*7+Y15*1+Y16*0+Y17*0+Y18*8</f>
        <v>33.599999999999994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136"/>
      <c r="V19" s="49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91"/>
      <c r="W20" s="86">
        <f>W14*4+W18*4+W16*9</f>
        <v>855.4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>
      <c r="B21" s="30">
        <v>10</v>
      </c>
      <c r="C21" s="488"/>
      <c r="D21" s="31" t="str">
        <f>'114.10月菜單'!J21</f>
        <v>香Q米飯</v>
      </c>
      <c r="E21" s="31" t="s">
        <v>15</v>
      </c>
      <c r="F21" s="31"/>
      <c r="G21" s="31" t="str">
        <f>'114.10月菜單'!J22</f>
        <v>無骨香雞排(加)(炸)</v>
      </c>
      <c r="H21" s="31" t="s">
        <v>65</v>
      </c>
      <c r="I21" s="31"/>
      <c r="J21" s="31" t="str">
        <f>'114.10月菜單'!J23</f>
        <v>拌炒豆干片</v>
      </c>
      <c r="K21" s="31" t="s">
        <v>135</v>
      </c>
      <c r="L21" s="31"/>
      <c r="M21" s="31" t="str">
        <f>'114.10月菜單'!J24</f>
        <v>特濃咖哩</v>
      </c>
      <c r="N21" s="31" t="s">
        <v>17</v>
      </c>
      <c r="O21" s="31"/>
      <c r="P21" s="31" t="str">
        <f>'114.10月菜單'!J25</f>
        <v>季節蔬菜</v>
      </c>
      <c r="Q21" s="31" t="s">
        <v>18</v>
      </c>
      <c r="R21" s="31"/>
      <c r="S21" s="31" t="str">
        <f>'114.10月菜單'!J26</f>
        <v>榨菜肉絲湯(醃)</v>
      </c>
      <c r="T21" s="31" t="s">
        <v>17</v>
      </c>
      <c r="U21" s="31"/>
      <c r="V21" s="489"/>
      <c r="W21" s="32" t="s">
        <v>92</v>
      </c>
      <c r="X21" s="33" t="s">
        <v>93</v>
      </c>
      <c r="Y21" s="34">
        <v>6.5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488"/>
      <c r="D22" s="2" t="s">
        <v>24</v>
      </c>
      <c r="E22" s="2"/>
      <c r="F22" s="2">
        <v>100</v>
      </c>
      <c r="G22" s="145" t="s">
        <v>278</v>
      </c>
      <c r="H22" s="162"/>
      <c r="I22" s="94">
        <v>60</v>
      </c>
      <c r="J22" s="2" t="s">
        <v>139</v>
      </c>
      <c r="K22" s="2"/>
      <c r="L22" s="94">
        <v>5</v>
      </c>
      <c r="M22" s="2" t="s">
        <v>113</v>
      </c>
      <c r="N22" s="2"/>
      <c r="O22" s="2">
        <v>45</v>
      </c>
      <c r="P22" s="2" t="s">
        <v>85</v>
      </c>
      <c r="Q22" s="2"/>
      <c r="R22" s="2">
        <v>120</v>
      </c>
      <c r="S22" s="2" t="s">
        <v>138</v>
      </c>
      <c r="T22" s="2" t="s">
        <v>75</v>
      </c>
      <c r="U22" s="2">
        <v>30</v>
      </c>
      <c r="V22" s="490"/>
      <c r="W22" s="87">
        <f>Y21*15+Y22*0+Y23*5+Y24*0+Y25*15+Y26*12+15</f>
        <v>120</v>
      </c>
      <c r="X22" s="37" t="s">
        <v>94</v>
      </c>
      <c r="Y22" s="38">
        <v>2.7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15</v>
      </c>
      <c r="C23" s="488"/>
      <c r="D23" s="2"/>
      <c r="E23" s="2"/>
      <c r="F23" s="2"/>
      <c r="G23" s="134"/>
      <c r="H23" s="135"/>
      <c r="I23" s="94"/>
      <c r="J23" s="134"/>
      <c r="K23" s="135"/>
      <c r="L23" s="146"/>
      <c r="M23" s="134" t="s">
        <v>81</v>
      </c>
      <c r="N23" s="135"/>
      <c r="O23" s="2">
        <v>10</v>
      </c>
      <c r="P23" s="2"/>
      <c r="Q23" s="2"/>
      <c r="R23" s="2"/>
      <c r="S23" s="480" t="s">
        <v>106</v>
      </c>
      <c r="T23" s="481"/>
      <c r="U23" s="2">
        <v>10</v>
      </c>
      <c r="V23" s="490"/>
      <c r="W23" s="39" t="s">
        <v>95</v>
      </c>
      <c r="X23" s="40" t="s">
        <v>96</v>
      </c>
      <c r="Y23" s="38">
        <v>1.5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>
      <c r="B24" s="36" t="s">
        <v>10</v>
      </c>
      <c r="C24" s="488"/>
      <c r="D24" s="2"/>
      <c r="E24" s="2"/>
      <c r="F24" s="2"/>
      <c r="G24" s="2"/>
      <c r="H24" s="44"/>
      <c r="I24" s="2"/>
      <c r="J24" s="134"/>
      <c r="K24" s="135"/>
      <c r="L24" s="2"/>
      <c r="M24" s="2" t="s">
        <v>104</v>
      </c>
      <c r="N24" s="82"/>
      <c r="O24" s="2">
        <v>1</v>
      </c>
      <c r="P24" s="2"/>
      <c r="Q24" s="2"/>
      <c r="R24" s="2"/>
      <c r="S24" s="92" t="s">
        <v>110</v>
      </c>
      <c r="T24" s="92"/>
      <c r="U24" s="92">
        <v>1</v>
      </c>
      <c r="V24" s="490"/>
      <c r="W24" s="85">
        <f>Y21*0+Y22*5+Y23*0+Y24*5+Y25*0+Y26*4</f>
        <v>28.5</v>
      </c>
      <c r="X24" s="40" t="s">
        <v>97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492" t="s">
        <v>39</v>
      </c>
      <c r="C25" s="488"/>
      <c r="D25" s="2"/>
      <c r="E25" s="2"/>
      <c r="F25" s="2"/>
      <c r="G25" s="2"/>
      <c r="H25" s="44"/>
      <c r="I25" s="2"/>
      <c r="J25" s="2"/>
      <c r="K25" s="84"/>
      <c r="L25" s="2"/>
      <c r="M25" s="2" t="s">
        <v>125</v>
      </c>
      <c r="N25" s="84"/>
      <c r="O25" s="2">
        <v>1</v>
      </c>
      <c r="P25" s="2"/>
      <c r="Q25" s="2"/>
      <c r="R25" s="2"/>
      <c r="S25" s="149"/>
      <c r="U25" s="150"/>
      <c r="V25" s="490"/>
      <c r="W25" s="39" t="s">
        <v>98</v>
      </c>
      <c r="X25" s="40" t="s">
        <v>99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492"/>
      <c r="C26" s="488"/>
      <c r="D26" s="84"/>
      <c r="E26" s="84"/>
      <c r="F26" s="2"/>
      <c r="G26" s="61"/>
      <c r="H26" s="44"/>
      <c r="I26" s="2"/>
      <c r="J26" s="2"/>
      <c r="K26" s="44"/>
      <c r="L26" s="2"/>
      <c r="M26" s="2"/>
      <c r="N26" s="84"/>
      <c r="O26" s="2"/>
      <c r="P26" s="2"/>
      <c r="Q26" s="2"/>
      <c r="R26" s="2"/>
      <c r="S26" s="149"/>
      <c r="U26" s="150"/>
      <c r="V26" s="490"/>
      <c r="W26" s="85">
        <f>Y21*2+Y22*7+Y23*1+Y24*0+Y25*0+Y26*8-0.8</f>
        <v>32.600000000000009</v>
      </c>
      <c r="X26" s="78" t="s">
        <v>100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96"/>
      <c r="R27" s="136"/>
      <c r="S27" s="149"/>
      <c r="U27" s="150"/>
      <c r="V27" s="49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77"/>
      <c r="R28" s="136"/>
      <c r="S28" s="2"/>
      <c r="T28" s="44"/>
      <c r="U28" s="2"/>
      <c r="V28" s="491"/>
      <c r="W28" s="86">
        <f>W22*4+W26*4+W24*9</f>
        <v>866.90000000000009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>
      <c r="B29" s="30">
        <v>10</v>
      </c>
      <c r="C29" s="488"/>
      <c r="D29" s="31" t="str">
        <f>'114.10月菜單'!N21</f>
        <v>香Q米飯</v>
      </c>
      <c r="E29" s="31" t="s">
        <v>15</v>
      </c>
      <c r="F29" s="31"/>
      <c r="G29" s="31" t="str">
        <f>'114.10月菜單'!N22</f>
        <v>剝皮辣椒雞</v>
      </c>
      <c r="H29" s="31" t="s">
        <v>17</v>
      </c>
      <c r="I29" s="31"/>
      <c r="J29" s="31" t="str">
        <f>'114.10月菜單'!N23</f>
        <v>醬油炒蛋</v>
      </c>
      <c r="K29" s="31" t="s">
        <v>135</v>
      </c>
      <c r="L29" s="31"/>
      <c r="M29" s="31" t="str">
        <f>'114.10月菜單'!N24</f>
        <v>國宴白菜西魯肉</v>
      </c>
      <c r="N29" s="31" t="s">
        <v>17</v>
      </c>
      <c r="O29" s="31"/>
      <c r="P29" s="31" t="str">
        <f>'114.10月菜單'!N25</f>
        <v>季節蔬菜</v>
      </c>
      <c r="Q29" s="31" t="s">
        <v>49</v>
      </c>
      <c r="R29" s="31"/>
      <c r="S29" s="31" t="str">
        <f>'114.10月菜單'!N26</f>
        <v>蘿蔔香菇湯</v>
      </c>
      <c r="T29" s="31" t="s">
        <v>127</v>
      </c>
      <c r="U29" s="31"/>
      <c r="V29" s="48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>
      <c r="B30" s="36" t="s">
        <v>8</v>
      </c>
      <c r="C30" s="488"/>
      <c r="D30" s="2" t="s">
        <v>24</v>
      </c>
      <c r="E30" s="2"/>
      <c r="F30" s="2">
        <v>120</v>
      </c>
      <c r="G30" s="503" t="s">
        <v>286</v>
      </c>
      <c r="H30" s="504"/>
      <c r="I30" s="2">
        <v>70</v>
      </c>
      <c r="J30" s="2" t="s">
        <v>58</v>
      </c>
      <c r="K30" s="2"/>
      <c r="L30" s="2">
        <v>50</v>
      </c>
      <c r="M30" s="2" t="s">
        <v>108</v>
      </c>
      <c r="N30" s="2"/>
      <c r="O30" s="2">
        <v>50</v>
      </c>
      <c r="P30" s="2" t="s">
        <v>85</v>
      </c>
      <c r="Q30" s="2"/>
      <c r="R30" s="2">
        <v>120</v>
      </c>
      <c r="S30" s="2" t="s">
        <v>87</v>
      </c>
      <c r="T30" s="2"/>
      <c r="U30" s="2">
        <v>30</v>
      </c>
      <c r="V30" s="490"/>
      <c r="W30" s="87">
        <f>Y29*15+Y30*0+Y31*5+Y32*0+Y33*15+Y34*12+15</f>
        <v>117</v>
      </c>
      <c r="X30" s="37" t="s">
        <v>25</v>
      </c>
      <c r="Y30" s="38">
        <v>2.7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>
      <c r="B31" s="36">
        <v>16</v>
      </c>
      <c r="C31" s="488"/>
      <c r="D31" s="2"/>
      <c r="E31" s="2"/>
      <c r="F31" s="2"/>
      <c r="G31" s="2" t="s">
        <v>77</v>
      </c>
      <c r="H31" s="2"/>
      <c r="I31" s="2">
        <v>30</v>
      </c>
      <c r="J31" s="2"/>
      <c r="K31" s="82"/>
      <c r="L31" s="2"/>
      <c r="M31" s="2" t="s">
        <v>104</v>
      </c>
      <c r="N31" s="44"/>
      <c r="O31" s="2">
        <v>1</v>
      </c>
      <c r="P31" s="2"/>
      <c r="Q31" s="2"/>
      <c r="R31" s="2"/>
      <c r="S31" s="134" t="s">
        <v>197</v>
      </c>
      <c r="T31" s="135"/>
      <c r="U31" s="2">
        <v>1</v>
      </c>
      <c r="V31" s="490"/>
      <c r="W31" s="39" t="s">
        <v>46</v>
      </c>
      <c r="X31" s="40" t="s">
        <v>27</v>
      </c>
      <c r="Y31" s="38">
        <v>2.4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>
      <c r="B32" s="36" t="s">
        <v>10</v>
      </c>
      <c r="C32" s="488"/>
      <c r="D32" s="44"/>
      <c r="E32" s="44"/>
      <c r="F32" s="2"/>
      <c r="G32" s="2" t="s">
        <v>296</v>
      </c>
      <c r="H32" s="44"/>
      <c r="I32" s="2">
        <v>1</v>
      </c>
      <c r="J32" s="2"/>
      <c r="K32" s="82"/>
      <c r="L32" s="2"/>
      <c r="M32" s="501" t="s">
        <v>114</v>
      </c>
      <c r="N32" s="502"/>
      <c r="O32" s="2">
        <v>10</v>
      </c>
      <c r="P32" s="2"/>
      <c r="Q32" s="44"/>
      <c r="R32" s="2"/>
      <c r="S32" s="2"/>
      <c r="T32" s="44"/>
      <c r="U32" s="2"/>
      <c r="V32" s="490"/>
      <c r="W32" s="85">
        <f>Y29*0+Y30*5+Y31*0+Y32*5+Y33*0+Y34*4</f>
        <v>28.5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>
      <c r="B33" s="492" t="s">
        <v>40</v>
      </c>
      <c r="C33" s="488"/>
      <c r="D33" s="44"/>
      <c r="E33" s="44"/>
      <c r="F33" s="2"/>
      <c r="G33" s="2"/>
      <c r="H33" s="44"/>
      <c r="I33" s="2"/>
      <c r="J33" s="2"/>
      <c r="K33" s="44"/>
      <c r="L33" s="2"/>
      <c r="M33" s="2" t="s">
        <v>71</v>
      </c>
      <c r="N33" s="44"/>
      <c r="O33" s="2">
        <v>1</v>
      </c>
      <c r="P33" s="2"/>
      <c r="Q33" s="44"/>
      <c r="R33" s="2"/>
      <c r="S33" s="2"/>
      <c r="T33" s="44"/>
      <c r="U33" s="2"/>
      <c r="V33" s="49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>
      <c r="B34" s="492"/>
      <c r="C34" s="488"/>
      <c r="D34" s="44"/>
      <c r="E34" s="44"/>
      <c r="F34" s="2"/>
      <c r="G34" s="61"/>
      <c r="H34" s="44"/>
      <c r="I34" s="2"/>
      <c r="J34" s="2"/>
      <c r="K34" s="44"/>
      <c r="L34" s="2"/>
      <c r="M34" s="2" t="s">
        <v>195</v>
      </c>
      <c r="N34" s="44"/>
      <c r="O34" s="2">
        <v>10</v>
      </c>
      <c r="P34" s="2"/>
      <c r="Q34" s="44"/>
      <c r="R34" s="2"/>
      <c r="S34" s="2"/>
      <c r="T34" s="44"/>
      <c r="U34" s="2"/>
      <c r="V34" s="490"/>
      <c r="W34" s="85">
        <f>Y29*2+Y30*7+Y31*1+Y32*0+Y33*0+Y34*8-0.8</f>
        <v>32.500000000000007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84"/>
      <c r="U35" s="2"/>
      <c r="V35" s="49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91"/>
      <c r="W36" s="86">
        <f>W30*4+W34*4+W32*9</f>
        <v>854.5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>
      <c r="B37" s="30">
        <v>10</v>
      </c>
      <c r="C37" s="488"/>
      <c r="D37" s="31" t="str">
        <f>'114.10月菜單'!R21</f>
        <v>香Q米飯</v>
      </c>
      <c r="E37" s="31" t="s">
        <v>15</v>
      </c>
      <c r="F37" s="31"/>
      <c r="G37" s="31" t="str">
        <f>'114.10月菜單'!R22</f>
        <v>卡啦翅小腿X1(炸)</v>
      </c>
      <c r="H37" s="31" t="s">
        <v>65</v>
      </c>
      <c r="I37" s="31"/>
      <c r="J37" s="31" t="str">
        <f>'114.10月菜單'!R23</f>
        <v>酸甜豆腐丁</v>
      </c>
      <c r="K37" s="31" t="s">
        <v>17</v>
      </c>
      <c r="L37" s="31"/>
      <c r="M37" s="31" t="str">
        <f>'114.10月菜單'!R24</f>
        <v>茶香滷蛋</v>
      </c>
      <c r="N37" s="31" t="s">
        <v>128</v>
      </c>
      <c r="O37" s="31"/>
      <c r="P37" s="31" t="str">
        <f>'114.10月菜單'!R25</f>
        <v>季節蔬菜</v>
      </c>
      <c r="Q37" s="31" t="s">
        <v>50</v>
      </c>
      <c r="R37" s="31"/>
      <c r="S37" s="31" t="str">
        <f>'114.10月菜單'!R26</f>
        <v>日式昆布湯</v>
      </c>
      <c r="T37" s="31" t="s">
        <v>51</v>
      </c>
      <c r="U37" s="31"/>
      <c r="V37" s="489"/>
      <c r="W37" s="32" t="s">
        <v>44</v>
      </c>
      <c r="X37" s="33" t="s">
        <v>19</v>
      </c>
      <c r="Y37" s="34">
        <v>6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>
      <c r="B38" s="36" t="s">
        <v>72</v>
      </c>
      <c r="C38" s="488"/>
      <c r="D38" s="2" t="s">
        <v>24</v>
      </c>
      <c r="E38" s="2"/>
      <c r="F38" s="2">
        <v>120</v>
      </c>
      <c r="G38" s="145" t="s">
        <v>293</v>
      </c>
      <c r="H38" s="162"/>
      <c r="I38" s="94">
        <v>30</v>
      </c>
      <c r="J38" s="92" t="s">
        <v>294</v>
      </c>
      <c r="K38" s="92"/>
      <c r="L38" s="92">
        <v>50</v>
      </c>
      <c r="M38" s="92" t="s">
        <v>153</v>
      </c>
      <c r="N38" s="92"/>
      <c r="O38" s="92">
        <v>20</v>
      </c>
      <c r="P38" s="2" t="s">
        <v>85</v>
      </c>
      <c r="Q38" s="2"/>
      <c r="R38" s="2">
        <v>120</v>
      </c>
      <c r="S38" s="2" t="s">
        <v>59</v>
      </c>
      <c r="T38" s="2"/>
      <c r="U38" s="2">
        <v>1</v>
      </c>
      <c r="V38" s="490"/>
      <c r="W38" s="87">
        <f>Y37*15+Y38*0+Y39*5+Y40*0+Y41*15+Y42*12+15</f>
        <v>112</v>
      </c>
      <c r="X38" s="37" t="s">
        <v>25</v>
      </c>
      <c r="Y38" s="38">
        <v>3.1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>
      <c r="B39" s="36">
        <v>17</v>
      </c>
      <c r="C39" s="488"/>
      <c r="D39" s="2"/>
      <c r="E39" s="2"/>
      <c r="F39" s="2"/>
      <c r="G39" s="2"/>
      <c r="H39" s="84"/>
      <c r="I39" s="2"/>
      <c r="J39" s="480"/>
      <c r="K39" s="481"/>
      <c r="L39" s="92"/>
      <c r="M39" s="505" t="s">
        <v>148</v>
      </c>
      <c r="N39" s="506"/>
      <c r="O39" s="92">
        <v>55</v>
      </c>
      <c r="P39" s="2"/>
      <c r="Q39" s="2"/>
      <c r="R39" s="2"/>
      <c r="S39" s="2" t="s">
        <v>109</v>
      </c>
      <c r="T39" s="2"/>
      <c r="U39" s="2">
        <v>5</v>
      </c>
      <c r="V39" s="490"/>
      <c r="W39" s="39" t="s">
        <v>46</v>
      </c>
      <c r="X39" s="40" t="s">
        <v>27</v>
      </c>
      <c r="Y39" s="38">
        <v>1.4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>
      <c r="B40" s="36" t="s">
        <v>10</v>
      </c>
      <c r="C40" s="488"/>
      <c r="D40" s="2"/>
      <c r="E40" s="2"/>
      <c r="F40" s="2"/>
      <c r="G40" s="2"/>
      <c r="H40" s="44"/>
      <c r="I40" s="2"/>
      <c r="J40" s="2"/>
      <c r="K40" s="97"/>
      <c r="L40" s="92"/>
      <c r="M40" s="2"/>
      <c r="N40" s="82"/>
      <c r="O40" s="2"/>
      <c r="P40" s="2"/>
      <c r="Q40" s="2"/>
      <c r="R40" s="2"/>
      <c r="S40" s="2" t="s">
        <v>110</v>
      </c>
      <c r="T40" s="2"/>
      <c r="U40" s="2">
        <v>1</v>
      </c>
      <c r="V40" s="490"/>
      <c r="W40" s="85">
        <f>Y37*0+Y38*5+Y39*0+Y40*5+Y41*0+Y42*4</f>
        <v>30.5</v>
      </c>
      <c r="X40" s="40" t="s">
        <v>30</v>
      </c>
      <c r="Y40" s="38">
        <v>3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>
      <c r="B41" s="492" t="s">
        <v>32</v>
      </c>
      <c r="C41" s="488"/>
      <c r="D41" s="2"/>
      <c r="E41" s="2"/>
      <c r="F41" s="2"/>
      <c r="G41" s="2"/>
      <c r="H41" s="2"/>
      <c r="I41" s="2"/>
      <c r="J41" s="2"/>
      <c r="K41" s="2"/>
      <c r="L41" s="2"/>
      <c r="M41" s="2"/>
      <c r="N41" s="84"/>
      <c r="O41" s="2"/>
      <c r="P41" s="2"/>
      <c r="Q41" s="2"/>
      <c r="R41" s="2"/>
      <c r="S41" s="2"/>
      <c r="T41" s="2"/>
      <c r="U41" s="2"/>
      <c r="V41" s="490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492"/>
      <c r="C42" s="488"/>
      <c r="D42" s="84"/>
      <c r="E42" s="84"/>
      <c r="F42" s="2"/>
      <c r="G42" s="2"/>
      <c r="H42" s="44"/>
      <c r="I42" s="2"/>
      <c r="J42" s="2"/>
      <c r="K42" s="44"/>
      <c r="L42" s="2"/>
      <c r="M42" s="2"/>
      <c r="N42" s="84"/>
      <c r="O42" s="2"/>
      <c r="P42" s="2"/>
      <c r="Q42" s="44"/>
      <c r="R42" s="2"/>
      <c r="S42" s="2"/>
      <c r="T42" s="2"/>
      <c r="U42" s="2"/>
      <c r="V42" s="490"/>
      <c r="W42" s="85">
        <f>Y37*2+Y38*7+Y39*1+Y40*0+Y41*0+Y42*8</f>
        <v>35.1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92"/>
      <c r="E43" s="92"/>
      <c r="F43" s="9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90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>
      <c r="B44" s="68"/>
      <c r="C44" s="50"/>
      <c r="D44" s="119"/>
      <c r="E44" s="120"/>
      <c r="F44" s="121"/>
      <c r="G44" s="122"/>
      <c r="H44" s="123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91"/>
      <c r="W44" s="86">
        <f>W38*4+W42*4+W40*9</f>
        <v>862.9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483"/>
      <c r="K45" s="483"/>
      <c r="L45" s="483"/>
      <c r="M45" s="483"/>
      <c r="N45" s="483"/>
      <c r="O45" s="483"/>
      <c r="P45" s="483"/>
      <c r="Q45" s="483"/>
      <c r="R45" s="483"/>
      <c r="S45" s="483"/>
      <c r="T45" s="483"/>
      <c r="U45" s="483"/>
      <c r="V45" s="483"/>
      <c r="W45" s="483"/>
      <c r="X45" s="483"/>
      <c r="Y45" s="483"/>
      <c r="Z45" s="72"/>
      <c r="AB45" s="55"/>
    </row>
    <row r="46" spans="2:33" ht="28.2">
      <c r="B46" s="55"/>
      <c r="C46" s="60"/>
      <c r="D46" s="482"/>
      <c r="E46" s="482"/>
      <c r="F46" s="499"/>
      <c r="G46" s="499"/>
      <c r="H46" s="73"/>
      <c r="K46" s="73"/>
      <c r="M46" s="98"/>
      <c r="N46" s="98"/>
      <c r="O46" s="98"/>
      <c r="Q46" s="73"/>
      <c r="T46" s="73"/>
    </row>
    <row r="47" spans="2:33" ht="28.2">
      <c r="M47" s="98"/>
      <c r="N47" s="98"/>
      <c r="O47" s="98"/>
      <c r="U47" s="74"/>
    </row>
    <row r="48" spans="2:33">
      <c r="U48" s="87"/>
    </row>
    <row r="49" spans="21:21">
      <c r="U49" s="74"/>
    </row>
    <row r="50" spans="21:21">
      <c r="U50" s="87"/>
    </row>
    <row r="51" spans="21:21">
      <c r="U51" s="74"/>
    </row>
    <row r="52" spans="21:21">
      <c r="U52" s="87"/>
    </row>
    <row r="53" spans="21:21">
      <c r="U53" s="74"/>
    </row>
    <row r="54" spans="21:21">
      <c r="U54" s="88"/>
    </row>
  </sheetData>
  <mergeCells count="28">
    <mergeCell ref="C37:C42"/>
    <mergeCell ref="V37:V44"/>
    <mergeCell ref="B41:B42"/>
    <mergeCell ref="J45:Y45"/>
    <mergeCell ref="D46:G46"/>
    <mergeCell ref="M39:N39"/>
    <mergeCell ref="J39:K39"/>
    <mergeCell ref="C21:C26"/>
    <mergeCell ref="V21:V28"/>
    <mergeCell ref="B25:B26"/>
    <mergeCell ref="C29:C34"/>
    <mergeCell ref="V29:V36"/>
    <mergeCell ref="B33:B34"/>
    <mergeCell ref="G30:H30"/>
    <mergeCell ref="M32:N32"/>
    <mergeCell ref="S23:T23"/>
    <mergeCell ref="C13:C18"/>
    <mergeCell ref="V13:V20"/>
    <mergeCell ref="B17:B18"/>
    <mergeCell ref="B1:Y1"/>
    <mergeCell ref="B2:G2"/>
    <mergeCell ref="C5:C10"/>
    <mergeCell ref="V5:V12"/>
    <mergeCell ref="B9:B10"/>
    <mergeCell ref="G3:M3"/>
    <mergeCell ref="S7:T7"/>
    <mergeCell ref="G7:H7"/>
    <mergeCell ref="M15:N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6"/>
  <sheetViews>
    <sheetView topLeftCell="A4" zoomScale="75" zoomScaleNormal="75" workbookViewId="0">
      <selection activeCell="M34" sqref="M34:O34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2" s="4" customFormat="1" ht="39">
      <c r="B1" s="485" t="s">
        <v>264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3"/>
      <c r="AB1" s="5"/>
    </row>
    <row r="2" spans="2:32" s="4" customFormat="1" ht="13.5" customHeight="1">
      <c r="B2" s="486"/>
      <c r="C2" s="487"/>
      <c r="D2" s="487"/>
      <c r="E2" s="487"/>
      <c r="F2" s="487"/>
      <c r="G2" s="4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2" ht="32.25" customHeight="1" thickBot="1">
      <c r="B3" s="79" t="s">
        <v>43</v>
      </c>
      <c r="C3" s="9"/>
      <c r="D3" s="10"/>
      <c r="E3" s="10"/>
      <c r="F3" s="10"/>
      <c r="G3" s="493" t="s">
        <v>101</v>
      </c>
      <c r="H3" s="493"/>
      <c r="I3" s="493"/>
      <c r="J3" s="493"/>
      <c r="K3" s="493"/>
      <c r="L3" s="493"/>
      <c r="M3" s="4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2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2" s="35" customFormat="1" ht="65.099999999999994" customHeight="1">
      <c r="B5" s="30">
        <v>10</v>
      </c>
      <c r="C5" s="488"/>
      <c r="D5" s="31" t="str">
        <f>'114.10月菜單'!B30</f>
        <v>香Q米飯</v>
      </c>
      <c r="E5" s="31" t="s">
        <v>73</v>
      </c>
      <c r="F5" s="1" t="s">
        <v>16</v>
      </c>
      <c r="G5" s="31" t="str">
        <f>'114.10月菜單'!B31</f>
        <v>無骨香雞排(加)(炸)</v>
      </c>
      <c r="H5" s="31" t="s">
        <v>65</v>
      </c>
      <c r="I5" s="1" t="s">
        <v>16</v>
      </c>
      <c r="J5" s="31" t="str">
        <f>'114.10月菜單'!B32</f>
        <v>泡菜鍋(豆)</v>
      </c>
      <c r="K5" s="31" t="s">
        <v>17</v>
      </c>
      <c r="L5" s="1" t="s">
        <v>16</v>
      </c>
      <c r="M5" s="31" t="str">
        <f>'114.10月菜單'!B33</f>
        <v>玉米絞肉</v>
      </c>
      <c r="N5" s="31" t="s">
        <v>17</v>
      </c>
      <c r="O5" s="1" t="s">
        <v>16</v>
      </c>
      <c r="P5" s="31" t="str">
        <f>'114.10月菜單'!B34</f>
        <v>季節蔬菜</v>
      </c>
      <c r="Q5" s="31" t="s">
        <v>74</v>
      </c>
      <c r="R5" s="1" t="s">
        <v>16</v>
      </c>
      <c r="S5" s="31" t="str">
        <f>'114.10月菜單'!B35</f>
        <v>金針肉絲湯(醃)</v>
      </c>
      <c r="T5" s="31" t="s">
        <v>17</v>
      </c>
      <c r="U5" s="1" t="s">
        <v>16</v>
      </c>
      <c r="V5" s="489"/>
      <c r="W5" s="32" t="s">
        <v>44</v>
      </c>
      <c r="X5" s="33" t="s">
        <v>19</v>
      </c>
      <c r="Y5" s="34">
        <v>6.4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</row>
    <row r="6" spans="2:32" ht="27.9" customHeight="1">
      <c r="B6" s="36" t="s">
        <v>8</v>
      </c>
      <c r="C6" s="488"/>
      <c r="D6" s="2" t="s">
        <v>70</v>
      </c>
      <c r="E6" s="2"/>
      <c r="F6" s="2">
        <v>120</v>
      </c>
      <c r="G6" s="2" t="s">
        <v>278</v>
      </c>
      <c r="H6" s="2"/>
      <c r="I6" s="2">
        <v>60</v>
      </c>
      <c r="J6" s="134" t="s">
        <v>108</v>
      </c>
      <c r="K6" s="151"/>
      <c r="L6" s="2">
        <v>60</v>
      </c>
      <c r="M6" s="2" t="s">
        <v>111</v>
      </c>
      <c r="N6" s="2"/>
      <c r="O6" s="2">
        <v>40</v>
      </c>
      <c r="P6" s="2" t="s">
        <v>85</v>
      </c>
      <c r="Q6" s="2"/>
      <c r="R6" s="2">
        <v>120</v>
      </c>
      <c r="S6" s="2" t="s">
        <v>157</v>
      </c>
      <c r="T6" s="2" t="s">
        <v>75</v>
      </c>
      <c r="U6" s="2">
        <v>1</v>
      </c>
      <c r="V6" s="490"/>
      <c r="W6" s="87">
        <f>Y5*15+Y6*0+Y7*5+Y8*0+Y9*15+Y10*12+15</f>
        <v>121</v>
      </c>
      <c r="X6" s="37" t="s">
        <v>25</v>
      </c>
      <c r="Y6" s="38">
        <v>2.7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2" ht="27.9" customHeight="1">
      <c r="B7" s="36">
        <v>20</v>
      </c>
      <c r="C7" s="488"/>
      <c r="D7" s="2"/>
      <c r="E7" s="2"/>
      <c r="F7" s="2"/>
      <c r="G7" s="2"/>
      <c r="H7" s="135"/>
      <c r="I7" s="2"/>
      <c r="J7" s="134" t="s">
        <v>120</v>
      </c>
      <c r="K7" s="135" t="s">
        <v>78</v>
      </c>
      <c r="L7" s="2">
        <v>20</v>
      </c>
      <c r="M7" s="134" t="s">
        <v>88</v>
      </c>
      <c r="N7" s="151"/>
      <c r="O7" s="2">
        <v>1</v>
      </c>
      <c r="P7" s="2"/>
      <c r="Q7" s="2"/>
      <c r="R7" s="2"/>
      <c r="S7" s="480" t="s">
        <v>106</v>
      </c>
      <c r="T7" s="481"/>
      <c r="U7" s="2">
        <v>10</v>
      </c>
      <c r="V7" s="490"/>
      <c r="W7" s="39" t="s">
        <v>46</v>
      </c>
      <c r="X7" s="40" t="s">
        <v>27</v>
      </c>
      <c r="Y7" s="38">
        <v>2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</row>
    <row r="8" spans="2:32" ht="27.9" customHeight="1">
      <c r="B8" s="36" t="s">
        <v>10</v>
      </c>
      <c r="C8" s="488"/>
      <c r="D8" s="2"/>
      <c r="E8" s="2"/>
      <c r="F8" s="2"/>
      <c r="G8" s="134"/>
      <c r="H8" s="135"/>
      <c r="I8" s="2"/>
      <c r="J8" s="480" t="s">
        <v>114</v>
      </c>
      <c r="K8" s="481"/>
      <c r="L8" s="2">
        <v>10</v>
      </c>
      <c r="M8" s="2" t="s">
        <v>280</v>
      </c>
      <c r="N8" s="2"/>
      <c r="O8" s="2">
        <v>5</v>
      </c>
      <c r="P8" s="2"/>
      <c r="Q8" s="44"/>
      <c r="R8" s="2"/>
      <c r="S8" s="2" t="s">
        <v>66</v>
      </c>
      <c r="T8" s="2"/>
      <c r="U8" s="2">
        <v>20</v>
      </c>
      <c r="V8" s="490"/>
      <c r="W8" s="85">
        <f>Y5*0+Y6*5+Y7*0+Y8*5+Y9*0+Y10*4</f>
        <v>28.5</v>
      </c>
      <c r="X8" s="40" t="s">
        <v>30</v>
      </c>
      <c r="Y8" s="38">
        <v>3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</row>
    <row r="9" spans="2:32" ht="27.9" customHeight="1">
      <c r="B9" s="492" t="s">
        <v>37</v>
      </c>
      <c r="C9" s="488"/>
      <c r="D9" s="2"/>
      <c r="E9" s="2"/>
      <c r="F9" s="2"/>
      <c r="H9" s="44"/>
      <c r="I9" s="2"/>
      <c r="J9" s="2" t="s">
        <v>104</v>
      </c>
      <c r="K9" s="165"/>
      <c r="L9" s="147">
        <v>1</v>
      </c>
      <c r="M9" s="2"/>
      <c r="N9" s="2"/>
      <c r="O9" s="2"/>
      <c r="P9" s="2"/>
      <c r="Q9" s="44"/>
      <c r="R9" s="2"/>
      <c r="S9" s="2"/>
      <c r="T9" s="2"/>
      <c r="U9" s="2"/>
      <c r="V9" s="490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</row>
    <row r="10" spans="2:32" ht="27.9" customHeight="1">
      <c r="B10" s="492"/>
      <c r="C10" s="488"/>
      <c r="D10" s="2"/>
      <c r="E10" s="2"/>
      <c r="F10" s="2"/>
      <c r="G10" s="2"/>
      <c r="H10" s="44"/>
      <c r="I10" s="2"/>
      <c r="J10" s="214"/>
      <c r="K10" s="215"/>
      <c r="L10" s="216"/>
      <c r="M10" s="2"/>
      <c r="N10" s="2"/>
      <c r="O10" s="2"/>
      <c r="P10" s="2"/>
      <c r="Q10" s="44"/>
      <c r="R10" s="2"/>
      <c r="S10" s="2"/>
      <c r="T10" s="84"/>
      <c r="U10" s="2"/>
      <c r="V10" s="490"/>
      <c r="W10" s="85">
        <f>Y5*2+Y6*7+Y7*1+Y8*0+Y9*0+Y10*8</f>
        <v>33.700000000000003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</row>
    <row r="11" spans="2:32" ht="27.9" customHeight="1">
      <c r="B11" s="46" t="s">
        <v>36</v>
      </c>
      <c r="C11" s="47"/>
      <c r="D11" s="2"/>
      <c r="E11" s="44"/>
      <c r="F11" s="2"/>
      <c r="G11" s="2"/>
      <c r="H11" s="44"/>
      <c r="I11" s="2"/>
      <c r="K11" s="163"/>
      <c r="L11" s="152"/>
      <c r="M11" s="2"/>
      <c r="N11" s="44"/>
      <c r="O11" s="2"/>
      <c r="P11" s="2"/>
      <c r="Q11" s="44"/>
      <c r="R11" s="2"/>
      <c r="S11" s="2"/>
      <c r="T11" s="44"/>
      <c r="U11" s="2"/>
      <c r="V11" s="490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2" ht="27.9" customHeight="1">
      <c r="B12" s="49"/>
      <c r="C12" s="50"/>
      <c r="D12" s="44"/>
      <c r="E12" s="44"/>
      <c r="F12" s="2"/>
      <c r="G12" s="2"/>
      <c r="H12" s="44"/>
      <c r="I12" s="2"/>
      <c r="K12" s="164"/>
      <c r="L12" s="166"/>
      <c r="M12" s="2"/>
      <c r="N12" s="44"/>
      <c r="O12" s="2"/>
      <c r="P12" s="2"/>
      <c r="Q12" s="44"/>
      <c r="R12" s="2"/>
      <c r="S12" s="2"/>
      <c r="T12" s="44"/>
      <c r="U12" s="2"/>
      <c r="V12" s="491"/>
      <c r="W12" s="86">
        <f>W6*4+W10*4+W8*9</f>
        <v>875.3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</row>
    <row r="13" spans="2:32" s="35" customFormat="1" ht="27.9" customHeight="1">
      <c r="B13" s="30">
        <v>10</v>
      </c>
      <c r="C13" s="488"/>
      <c r="D13" s="31" t="str">
        <f>'114.10月菜單'!F30</f>
        <v>糙米飯</v>
      </c>
      <c r="E13" s="31" t="s">
        <v>64</v>
      </c>
      <c r="F13" s="31"/>
      <c r="G13" s="31" t="str">
        <f>'114.10月菜單'!F31</f>
        <v>鹹豬肉</v>
      </c>
      <c r="H13" s="31" t="s">
        <v>17</v>
      </c>
      <c r="I13" s="31"/>
      <c r="J13" s="31" t="str">
        <f>'114.10月菜單'!F32</f>
        <v>油蔥蒸蛋</v>
      </c>
      <c r="K13" s="31" t="s">
        <v>15</v>
      </c>
      <c r="L13" s="31"/>
      <c r="M13" s="31" t="str">
        <f>'114.10月菜單'!F33</f>
        <v>蜜汁杏鮑菇</v>
      </c>
      <c r="N13" s="31" t="s">
        <v>17</v>
      </c>
      <c r="O13" s="31"/>
      <c r="P13" s="31" t="str">
        <f>'114.10月菜單'!F34</f>
        <v>季節蔬菜</v>
      </c>
      <c r="Q13" s="31" t="s">
        <v>18</v>
      </c>
      <c r="R13" s="31"/>
      <c r="S13" s="31" t="str">
        <f>'114.10月菜單'!F35</f>
        <v>海芽蛋花湯</v>
      </c>
      <c r="T13" s="31" t="s">
        <v>17</v>
      </c>
      <c r="U13" s="31"/>
      <c r="V13" s="489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</row>
    <row r="14" spans="2:32" ht="27.9" customHeight="1">
      <c r="B14" s="36" t="s">
        <v>8</v>
      </c>
      <c r="C14" s="488"/>
      <c r="D14" s="2" t="s">
        <v>118</v>
      </c>
      <c r="E14" s="2"/>
      <c r="F14" s="2">
        <v>40</v>
      </c>
      <c r="G14" s="2" t="s">
        <v>67</v>
      </c>
      <c r="H14" s="2"/>
      <c r="I14" s="2">
        <v>50</v>
      </c>
      <c r="J14" s="2" t="s">
        <v>58</v>
      </c>
      <c r="K14" s="2"/>
      <c r="L14" s="2">
        <v>55</v>
      </c>
      <c r="M14" s="2" t="s">
        <v>281</v>
      </c>
      <c r="N14" s="2"/>
      <c r="O14" s="2">
        <v>30</v>
      </c>
      <c r="P14" s="2" t="s">
        <v>85</v>
      </c>
      <c r="Q14" s="2"/>
      <c r="R14" s="2">
        <v>120</v>
      </c>
      <c r="S14" s="92" t="s">
        <v>58</v>
      </c>
      <c r="T14" s="92"/>
      <c r="U14" s="92">
        <v>10</v>
      </c>
      <c r="V14" s="490"/>
      <c r="W14" s="87">
        <f>Y13*15+Y14*0+Y15*5+Y16*0+Y17*15+Y18*12+15</f>
        <v>115</v>
      </c>
      <c r="X14" s="37" t="s">
        <v>25</v>
      </c>
      <c r="Y14" s="38">
        <v>2.9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2" ht="27.9" customHeight="1">
      <c r="B15" s="36">
        <v>21</v>
      </c>
      <c r="C15" s="488"/>
      <c r="D15" s="2" t="s">
        <v>70</v>
      </c>
      <c r="E15" s="2"/>
      <c r="F15" s="2">
        <v>80</v>
      </c>
      <c r="G15" s="480" t="s">
        <v>106</v>
      </c>
      <c r="H15" s="481"/>
      <c r="I15" s="2">
        <v>50</v>
      </c>
      <c r="J15" s="2" t="s">
        <v>220</v>
      </c>
      <c r="K15" s="2"/>
      <c r="L15" s="2">
        <v>1</v>
      </c>
      <c r="M15" s="2" t="s">
        <v>91</v>
      </c>
      <c r="N15" s="2"/>
      <c r="O15" s="2">
        <v>30</v>
      </c>
      <c r="P15" s="2"/>
      <c r="Q15" s="2"/>
      <c r="R15" s="2"/>
      <c r="S15" s="92" t="s">
        <v>109</v>
      </c>
      <c r="T15" s="92"/>
      <c r="U15" s="92">
        <v>5</v>
      </c>
      <c r="V15" s="490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</row>
    <row r="16" spans="2:32" ht="27.9" customHeight="1">
      <c r="B16" s="36" t="s">
        <v>10</v>
      </c>
      <c r="C16" s="488"/>
      <c r="D16" s="44"/>
      <c r="E16" s="44"/>
      <c r="F16" s="2"/>
      <c r="G16" s="2"/>
      <c r="H16" s="82"/>
      <c r="I16" s="2"/>
      <c r="J16" s="2"/>
      <c r="K16" s="2"/>
      <c r="L16" s="2"/>
      <c r="M16" s="2"/>
      <c r="N16" s="82"/>
      <c r="O16" s="2"/>
      <c r="P16" s="2"/>
      <c r="Q16" s="44"/>
      <c r="R16" s="2"/>
      <c r="S16" s="2" t="s">
        <v>110</v>
      </c>
      <c r="T16" s="2"/>
      <c r="U16" s="2">
        <v>1</v>
      </c>
      <c r="V16" s="490"/>
      <c r="W16" s="85">
        <f>Y13*0+Y14*5+Y15*0+Y16*5+Y17*0+Y18*4</f>
        <v>29.5</v>
      </c>
      <c r="X16" s="40" t="s">
        <v>30</v>
      </c>
      <c r="Y16" s="38">
        <v>3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</row>
    <row r="17" spans="2:32" ht="27.9" customHeight="1">
      <c r="B17" s="492" t="s">
        <v>38</v>
      </c>
      <c r="C17" s="488"/>
      <c r="D17" s="44"/>
      <c r="E17" s="44"/>
      <c r="F17" s="2"/>
      <c r="G17" s="2"/>
      <c r="H17" s="2"/>
      <c r="I17" s="2"/>
      <c r="J17" s="2"/>
      <c r="K17" s="2"/>
      <c r="L17" s="2"/>
      <c r="M17" s="2"/>
      <c r="N17" s="44"/>
      <c r="O17" s="2"/>
      <c r="P17" s="2"/>
      <c r="Q17" s="44"/>
      <c r="R17" s="2"/>
      <c r="S17" s="2"/>
      <c r="T17" s="96"/>
      <c r="U17" s="2"/>
      <c r="V17" s="49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</row>
    <row r="18" spans="2:32" ht="27.9" customHeight="1">
      <c r="B18" s="492"/>
      <c r="C18" s="488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96"/>
      <c r="U18" s="2"/>
      <c r="V18" s="490"/>
      <c r="W18" s="85">
        <f>Y13*2+Y14*7+Y15*1+Y16*0+Y17*0+Y18*8-0.6</f>
        <v>33.699999999999996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</row>
    <row r="19" spans="2:32" ht="27.9" customHeight="1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490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</row>
    <row r="20" spans="2:32" ht="27.9" customHeight="1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91"/>
      <c r="W20" s="86">
        <f>W14*4+W18*4+W16*9</f>
        <v>860.3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</row>
    <row r="21" spans="2:32" s="35" customFormat="1" ht="27.9" customHeight="1">
      <c r="B21" s="30">
        <v>10</v>
      </c>
      <c r="C21" s="488"/>
      <c r="D21" s="31" t="str">
        <f>'114.10月菜單'!J30</f>
        <v>香Q米飯</v>
      </c>
      <c r="E21" s="31" t="s">
        <v>15</v>
      </c>
      <c r="F21" s="31"/>
      <c r="G21" s="31" t="str">
        <f>'114.10月菜單'!J31</f>
        <v>香烤雞排</v>
      </c>
      <c r="H21" s="31" t="s">
        <v>79</v>
      </c>
      <c r="I21" s="31"/>
      <c r="J21" s="31" t="str">
        <f>'114.10月菜單'!J32</f>
        <v>八寶豆干</v>
      </c>
      <c r="K21" s="31" t="s">
        <v>17</v>
      </c>
      <c r="L21" s="31"/>
      <c r="M21" s="31" t="str">
        <f>'114.10月菜單'!J33</f>
        <v>台式香腸(加)</v>
      </c>
      <c r="N21" s="31" t="s">
        <v>79</v>
      </c>
      <c r="O21" s="31"/>
      <c r="P21" s="31" t="str">
        <f>'114.10月菜單'!J34</f>
        <v>季節蔬菜</v>
      </c>
      <c r="Q21" s="31" t="s">
        <v>18</v>
      </c>
      <c r="R21" s="31"/>
      <c r="S21" s="31" t="str">
        <f>'114.10月菜單'!J35</f>
        <v>冬瓜鮮菇湯</v>
      </c>
      <c r="T21" s="31" t="s">
        <v>17</v>
      </c>
      <c r="U21" s="31"/>
      <c r="V21" s="489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</row>
    <row r="22" spans="2:32" s="56" customFormat="1" ht="27.75" customHeight="1">
      <c r="B22" s="36" t="s">
        <v>8</v>
      </c>
      <c r="C22" s="488"/>
      <c r="D22" s="2" t="s">
        <v>24</v>
      </c>
      <c r="E22" s="2"/>
      <c r="F22" s="2">
        <v>120</v>
      </c>
      <c r="G22" s="56" t="s">
        <v>140</v>
      </c>
      <c r="H22" s="95"/>
      <c r="I22" s="94">
        <v>70</v>
      </c>
      <c r="J22" s="2" t="s">
        <v>81</v>
      </c>
      <c r="K22" s="2"/>
      <c r="L22" s="2">
        <v>10</v>
      </c>
      <c r="M22" s="2" t="s">
        <v>133</v>
      </c>
      <c r="N22" s="2" t="s">
        <v>126</v>
      </c>
      <c r="O22" s="2">
        <v>30</v>
      </c>
      <c r="P22" s="2" t="s">
        <v>85</v>
      </c>
      <c r="Q22" s="2"/>
      <c r="R22" s="2">
        <v>120</v>
      </c>
      <c r="S22" s="2" t="s">
        <v>77</v>
      </c>
      <c r="T22" s="2"/>
      <c r="U22" s="2">
        <v>30</v>
      </c>
      <c r="V22" s="490"/>
      <c r="W22" s="87">
        <f>Y21*15+Y22*0+Y23*5+Y24*0+Y25*15+Y26*12+15</f>
        <v>112.5</v>
      </c>
      <c r="X22" s="37" t="s">
        <v>25</v>
      </c>
      <c r="Y22" s="38">
        <v>2.8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</row>
    <row r="23" spans="2:32" s="56" customFormat="1" ht="27.9" customHeight="1">
      <c r="B23" s="36">
        <v>22</v>
      </c>
      <c r="C23" s="488"/>
      <c r="D23" s="2"/>
      <c r="E23" s="2"/>
      <c r="F23" s="2"/>
      <c r="G23" s="2"/>
      <c r="H23" s="44"/>
      <c r="I23" s="2"/>
      <c r="J23" s="2" t="s">
        <v>222</v>
      </c>
      <c r="K23" s="82" t="s">
        <v>78</v>
      </c>
      <c r="L23" s="2">
        <v>40</v>
      </c>
      <c r="M23" s="2"/>
      <c r="N23" s="2"/>
      <c r="O23" s="2"/>
      <c r="P23" s="2"/>
      <c r="Q23" s="2"/>
      <c r="R23" s="2"/>
      <c r="S23" s="2" t="s">
        <v>195</v>
      </c>
      <c r="T23" s="2"/>
      <c r="U23" s="2">
        <v>10</v>
      </c>
      <c r="V23" s="490"/>
      <c r="W23" s="39" t="s">
        <v>46</v>
      </c>
      <c r="X23" s="40" t="s">
        <v>27</v>
      </c>
      <c r="Y23" s="38">
        <v>1.5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</row>
    <row r="24" spans="2:32" s="56" customFormat="1" ht="27.9" customHeight="1">
      <c r="B24" s="36" t="s">
        <v>10</v>
      </c>
      <c r="C24" s="488"/>
      <c r="D24" s="2"/>
      <c r="E24" s="2"/>
      <c r="F24" s="2"/>
      <c r="G24" s="2"/>
      <c r="H24" s="44"/>
      <c r="I24" s="2"/>
      <c r="J24" s="134" t="s">
        <v>282</v>
      </c>
      <c r="K24" s="135" t="s">
        <v>78</v>
      </c>
      <c r="L24" s="2">
        <v>5</v>
      </c>
      <c r="M24" s="2"/>
      <c r="N24" s="2"/>
      <c r="O24" s="2"/>
      <c r="P24" s="2"/>
      <c r="Q24" s="44"/>
      <c r="R24" s="2"/>
      <c r="S24" s="2" t="s">
        <v>110</v>
      </c>
      <c r="T24" s="2"/>
      <c r="U24" s="2">
        <v>1</v>
      </c>
      <c r="V24" s="490"/>
      <c r="W24" s="85">
        <f>Y21*0+Y22*5+Y23*0+Y24*5+Y25*0+Y26*4</f>
        <v>29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</row>
    <row r="25" spans="2:32" s="56" customFormat="1" ht="27.9" customHeight="1">
      <c r="B25" s="492" t="s">
        <v>54</v>
      </c>
      <c r="C25" s="488"/>
      <c r="D25" s="84"/>
      <c r="E25" s="44"/>
      <c r="F25" s="2"/>
      <c r="G25" s="2"/>
      <c r="H25" s="44"/>
      <c r="I25" s="2"/>
      <c r="J25" s="2" t="s">
        <v>104</v>
      </c>
      <c r="K25" s="44"/>
      <c r="L25" s="2">
        <v>1</v>
      </c>
      <c r="M25" s="2"/>
      <c r="N25" s="44"/>
      <c r="O25" s="2"/>
      <c r="P25" s="2"/>
      <c r="Q25" s="44"/>
      <c r="R25" s="2"/>
      <c r="S25" s="2"/>
      <c r="T25" s="2"/>
      <c r="U25" s="2"/>
      <c r="V25" s="49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</row>
    <row r="26" spans="2:32" s="56" customFormat="1" ht="27.9" customHeight="1">
      <c r="B26" s="492"/>
      <c r="C26" s="488"/>
      <c r="D26" s="2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134"/>
      <c r="T26" s="135"/>
      <c r="U26" s="2"/>
      <c r="V26" s="490"/>
      <c r="W26" s="85">
        <f>Y21*2+Y22*7+Y23*1+Y24*0+Y25*0+Y26*8-0.9</f>
        <v>32.199999999999996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</row>
    <row r="27" spans="2:32" s="56" customFormat="1" ht="27.9" customHeight="1">
      <c r="B27" s="46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90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</row>
    <row r="28" spans="2:32" s="56" customFormat="1" ht="27.9" customHeight="1" thickBot="1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91"/>
      <c r="W28" s="86">
        <f>W22*4+W26*4+W24*9</f>
        <v>839.8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</row>
    <row r="29" spans="2:32" s="35" customFormat="1" ht="27.9" customHeight="1">
      <c r="B29" s="30">
        <v>10</v>
      </c>
      <c r="C29" s="488"/>
      <c r="D29" s="31" t="str">
        <f>'114.10月菜單'!N30</f>
        <v>香Q米飯</v>
      </c>
      <c r="E29" s="31" t="s">
        <v>15</v>
      </c>
      <c r="F29" s="31"/>
      <c r="G29" s="31" t="str">
        <f>'114.10月菜單'!N31</f>
        <v>鮮嫩里肌</v>
      </c>
      <c r="H29" s="31" t="s">
        <v>154</v>
      </c>
      <c r="I29" s="31"/>
      <c r="J29" s="31" t="str">
        <f>'114.10月菜單'!N32</f>
        <v>家常菜脯蛋(醃)</v>
      </c>
      <c r="K29" s="31" t="s">
        <v>135</v>
      </c>
      <c r="L29" s="31"/>
      <c r="M29" s="31" t="str">
        <f>'114.10月菜單'!N33</f>
        <v>鮮炒竹筍</v>
      </c>
      <c r="N29" s="31" t="s">
        <v>17</v>
      </c>
      <c r="O29" s="31"/>
      <c r="P29" s="31" t="str">
        <f>'114.10月菜單'!N34</f>
        <v>季節蔬菜</v>
      </c>
      <c r="Q29" s="31" t="s">
        <v>18</v>
      </c>
      <c r="R29" s="31"/>
      <c r="S29" s="31" t="str">
        <f>'114.10月菜單'!N35</f>
        <v>日式豆腐湯(豆)</v>
      </c>
      <c r="T29" s="31" t="s">
        <v>17</v>
      </c>
      <c r="U29" s="31"/>
      <c r="V29" s="48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2" ht="27.9" customHeight="1">
      <c r="B30" s="36" t="s">
        <v>8</v>
      </c>
      <c r="C30" s="488"/>
      <c r="D30" s="2" t="s">
        <v>24</v>
      </c>
      <c r="E30" s="2"/>
      <c r="F30" s="2">
        <v>120</v>
      </c>
      <c r="G30" s="480" t="s">
        <v>147</v>
      </c>
      <c r="H30" s="481"/>
      <c r="I30" s="92">
        <v>40</v>
      </c>
      <c r="J30" s="2" t="s">
        <v>223</v>
      </c>
      <c r="K30" s="218" t="s">
        <v>75</v>
      </c>
      <c r="L30" s="2">
        <v>20</v>
      </c>
      <c r="M30" s="2" t="s">
        <v>105</v>
      </c>
      <c r="N30" s="2"/>
      <c r="O30" s="2">
        <v>40</v>
      </c>
      <c r="P30" s="2" t="s">
        <v>85</v>
      </c>
      <c r="Q30" s="2"/>
      <c r="R30" s="2">
        <v>120</v>
      </c>
      <c r="S30" s="92" t="s">
        <v>59</v>
      </c>
      <c r="T30" s="92"/>
      <c r="U30" s="92">
        <v>1</v>
      </c>
      <c r="V30" s="490"/>
      <c r="W30" s="87">
        <f>Y29*15+Y30*0+Y31*5+Y32*0+Y33*15+Y34*12+15</f>
        <v>115</v>
      </c>
      <c r="X30" s="37" t="s">
        <v>25</v>
      </c>
      <c r="Y30" s="38">
        <v>2.6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2" ht="27.9" customHeight="1">
      <c r="B31" s="36">
        <v>23</v>
      </c>
      <c r="C31" s="488"/>
      <c r="D31" s="2"/>
      <c r="E31" s="2"/>
      <c r="F31" s="2"/>
      <c r="G31" s="134"/>
      <c r="H31" s="135"/>
      <c r="I31" s="92"/>
      <c r="J31" s="2" t="s">
        <v>58</v>
      </c>
      <c r="K31" s="2"/>
      <c r="L31" s="2">
        <v>40</v>
      </c>
      <c r="M31" s="2" t="s">
        <v>195</v>
      </c>
      <c r="N31" s="2"/>
      <c r="O31" s="2">
        <v>10</v>
      </c>
      <c r="P31" s="2"/>
      <c r="Q31" s="2"/>
      <c r="R31" s="2"/>
      <c r="S31" s="92" t="s">
        <v>120</v>
      </c>
      <c r="T31" s="92" t="s">
        <v>78</v>
      </c>
      <c r="U31" s="92">
        <v>30</v>
      </c>
      <c r="V31" s="490"/>
      <c r="W31" s="39" t="s">
        <v>46</v>
      </c>
      <c r="X31" s="40" t="s">
        <v>27</v>
      </c>
      <c r="Y31" s="38">
        <v>2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2" ht="27.9" customHeight="1">
      <c r="B32" s="36" t="s">
        <v>10</v>
      </c>
      <c r="C32" s="488"/>
      <c r="D32" s="2"/>
      <c r="E32" s="2"/>
      <c r="F32" s="2"/>
      <c r="G32" s="2"/>
      <c r="H32" s="44"/>
      <c r="I32" s="2"/>
      <c r="J32" s="2"/>
      <c r="K32" s="2"/>
      <c r="L32" s="2"/>
      <c r="M32" s="2" t="s">
        <v>66</v>
      </c>
      <c r="N32" s="2"/>
      <c r="O32" s="2">
        <v>10</v>
      </c>
      <c r="P32" s="2"/>
      <c r="Q32" s="44"/>
      <c r="R32" s="2"/>
      <c r="S32" s="92" t="s">
        <v>110</v>
      </c>
      <c r="T32" s="92"/>
      <c r="U32" s="92">
        <v>1</v>
      </c>
      <c r="V32" s="490"/>
      <c r="W32" s="85">
        <f>Y29*0+Y30*5+Y31*0+Y32*5+Y33*0+Y34*4</f>
        <v>28</v>
      </c>
      <c r="X32" s="40" t="s">
        <v>30</v>
      </c>
      <c r="Y32" s="38">
        <v>3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2" ht="27.9" customHeight="1">
      <c r="B33" s="492" t="s">
        <v>84</v>
      </c>
      <c r="C33" s="488"/>
      <c r="D33" s="2"/>
      <c r="E33" s="2"/>
      <c r="F33" s="2"/>
      <c r="G33" s="2"/>
      <c r="H33" s="44"/>
      <c r="I33" s="2"/>
      <c r="J33" s="2"/>
      <c r="K33" s="2"/>
      <c r="L33" s="2"/>
      <c r="M33" s="2" t="s">
        <v>104</v>
      </c>
      <c r="N33" s="2"/>
      <c r="O33" s="2">
        <v>1</v>
      </c>
      <c r="P33" s="2"/>
      <c r="Q33" s="44"/>
      <c r="R33" s="2"/>
      <c r="S33" s="2"/>
      <c r="T33" s="2"/>
      <c r="U33" s="2"/>
      <c r="V33" s="49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2" ht="27.9" customHeight="1">
      <c r="B34" s="492"/>
      <c r="C34" s="488"/>
      <c r="D34" s="84"/>
      <c r="E34" s="44"/>
      <c r="F34" s="2"/>
      <c r="G34" s="61"/>
      <c r="H34" s="44"/>
      <c r="I34" s="2"/>
      <c r="J34" s="2"/>
      <c r="K34" s="44"/>
      <c r="L34" s="2"/>
      <c r="M34" s="217"/>
      <c r="N34" s="135"/>
      <c r="O34" s="2"/>
      <c r="P34" s="2"/>
      <c r="Q34" s="44"/>
      <c r="R34" s="2"/>
      <c r="S34" s="2"/>
      <c r="T34" s="2"/>
      <c r="U34" s="2"/>
      <c r="V34" s="490"/>
      <c r="W34" s="85">
        <f>Y29*2+Y30*7+Y31*1+Y32*0+Y33*0+Y34*8</f>
        <v>32.200000000000003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2" ht="27.9" customHeight="1">
      <c r="B35" s="46" t="s">
        <v>36</v>
      </c>
      <c r="C35" s="63"/>
      <c r="D35" s="2"/>
      <c r="E35" s="44"/>
      <c r="F35" s="2"/>
      <c r="G35" s="2"/>
      <c r="H35" s="44"/>
      <c r="I35" s="2"/>
      <c r="J35" s="2"/>
      <c r="K35" s="44"/>
      <c r="L35" s="2"/>
      <c r="M35" s="2"/>
      <c r="N35" s="84"/>
      <c r="O35" s="2"/>
      <c r="P35" s="2"/>
      <c r="Q35" s="44"/>
      <c r="R35" s="2"/>
      <c r="S35" s="2"/>
      <c r="T35" s="44"/>
      <c r="U35" s="2"/>
      <c r="V35" s="490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2" ht="27.9" customHeight="1" thickBot="1">
      <c r="B36" s="49"/>
      <c r="C36" s="65"/>
      <c r="D36" s="44"/>
      <c r="E36" s="44"/>
      <c r="F36" s="2"/>
      <c r="G36" s="2"/>
      <c r="H36" s="44"/>
      <c r="I36" s="2"/>
      <c r="J36" s="2"/>
      <c r="K36" s="44"/>
      <c r="L36" s="2"/>
      <c r="M36" s="2"/>
      <c r="N36" s="84"/>
      <c r="O36" s="2"/>
      <c r="P36" s="2"/>
      <c r="Q36" s="44"/>
      <c r="R36" s="2"/>
      <c r="S36" s="2"/>
      <c r="T36" s="44"/>
      <c r="U36" s="2"/>
      <c r="V36" s="491"/>
      <c r="W36" s="86">
        <f>W30*4+W34*4+W32*9</f>
        <v>840.8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</row>
    <row r="37" spans="2:32" s="35" customFormat="1" ht="27.9" customHeight="1">
      <c r="B37" s="30">
        <v>10</v>
      </c>
      <c r="C37" s="488"/>
      <c r="D37" s="91" t="str">
        <f>'114.10月菜單'!R30</f>
        <v>光復節</v>
      </c>
      <c r="E37" s="91"/>
      <c r="F37" s="91"/>
      <c r="G37" s="91" t="str">
        <f>'114.10月菜單'!R31</f>
        <v>補假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496"/>
      <c r="W37" s="32" t="s">
        <v>44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2" ht="27.9" customHeight="1">
      <c r="B38" s="36" t="s">
        <v>8</v>
      </c>
      <c r="C38" s="488"/>
      <c r="D38" s="2"/>
      <c r="E38" s="2"/>
      <c r="F38" s="2"/>
      <c r="G38" s="137"/>
      <c r="H38" s="138"/>
      <c r="I38" s="2"/>
      <c r="J38" s="2"/>
      <c r="K38" s="82"/>
      <c r="L38" s="2"/>
      <c r="M38" s="2"/>
      <c r="N38" s="2"/>
      <c r="O38" s="2"/>
      <c r="P38" s="2"/>
      <c r="Q38" s="2"/>
      <c r="R38" s="2"/>
      <c r="S38" s="2"/>
      <c r="T38" s="2"/>
      <c r="U38" s="2"/>
      <c r="V38" s="497"/>
      <c r="W38" s="87">
        <v>0</v>
      </c>
      <c r="X38" s="37" t="s">
        <v>25</v>
      </c>
      <c r="Y38" s="38">
        <v>0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2" ht="27.9" customHeight="1">
      <c r="B39" s="36">
        <v>24</v>
      </c>
      <c r="C39" s="488"/>
      <c r="E39" s="2"/>
      <c r="G39" s="2"/>
      <c r="H39" s="44"/>
      <c r="I39" s="2"/>
      <c r="J39" s="144"/>
      <c r="K39" s="155"/>
      <c r="L39" s="2"/>
      <c r="M39" s="2"/>
      <c r="N39" s="2"/>
      <c r="O39" s="2"/>
      <c r="P39" s="2"/>
      <c r="Q39" s="2"/>
      <c r="R39" s="2"/>
      <c r="S39" s="2"/>
      <c r="T39" s="2"/>
      <c r="U39" s="2"/>
      <c r="V39" s="497"/>
      <c r="W39" s="39" t="s">
        <v>46</v>
      </c>
      <c r="X39" s="40" t="s">
        <v>27</v>
      </c>
      <c r="Y39" s="38">
        <v>0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</row>
    <row r="40" spans="2:32" ht="27.9" customHeight="1">
      <c r="B40" s="36" t="s">
        <v>10</v>
      </c>
      <c r="C40" s="488"/>
      <c r="E40" s="2"/>
      <c r="G40" s="2"/>
      <c r="H40" s="44"/>
      <c r="I40" s="2"/>
      <c r="J40" s="480"/>
      <c r="K40" s="481"/>
      <c r="L40" s="2"/>
      <c r="M40" s="2"/>
      <c r="N40" s="84"/>
      <c r="O40" s="2"/>
      <c r="P40" s="2"/>
      <c r="Q40" s="44"/>
      <c r="R40" s="2"/>
      <c r="S40" s="2"/>
      <c r="T40" s="44"/>
      <c r="U40" s="2"/>
      <c r="V40" s="497"/>
      <c r="W40" s="85">
        <f>Y37*0+Y38*5+Y39*0+Y40*5+Y41*0+Y42*4</f>
        <v>0</v>
      </c>
      <c r="X40" s="40" t="s">
        <v>30</v>
      </c>
      <c r="Y40" s="38">
        <v>0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</row>
    <row r="41" spans="2:32" ht="27.9" customHeight="1">
      <c r="B41" s="492" t="s">
        <v>32</v>
      </c>
      <c r="C41" s="488"/>
      <c r="E41" s="2"/>
      <c r="G41" s="2"/>
      <c r="H41" s="44"/>
      <c r="I41" s="173"/>
      <c r="J41" s="174"/>
      <c r="K41" s="148"/>
      <c r="L41" s="2"/>
      <c r="M41" s="2"/>
      <c r="N41" s="84"/>
      <c r="O41" s="2"/>
      <c r="P41" s="2"/>
      <c r="Q41" s="44"/>
      <c r="R41" s="2"/>
      <c r="S41" s="2"/>
      <c r="T41" s="84"/>
      <c r="U41" s="2"/>
      <c r="V41" s="497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</row>
    <row r="42" spans="2:32" ht="27.9" customHeight="1">
      <c r="B42" s="492"/>
      <c r="C42" s="488"/>
      <c r="D42" s="8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497"/>
      <c r="W42" s="85">
        <v>0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</row>
    <row r="43" spans="2:32" ht="27.9" customHeight="1">
      <c r="B43" s="46" t="s">
        <v>36</v>
      </c>
      <c r="C43" s="47"/>
      <c r="D43" s="118"/>
      <c r="E43" s="93"/>
      <c r="F43" s="9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97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</row>
    <row r="44" spans="2:32" ht="27.9" customHeight="1" thickBot="1">
      <c r="B44" s="124"/>
      <c r="C44" s="125"/>
      <c r="D44" s="119"/>
      <c r="E44" s="120"/>
      <c r="F44" s="121"/>
      <c r="G44" s="121"/>
      <c r="H44" s="120"/>
      <c r="I44" s="121"/>
      <c r="J44" s="121"/>
      <c r="K44" s="101"/>
      <c r="L44" s="102"/>
      <c r="M44" s="102"/>
      <c r="N44" s="101"/>
      <c r="O44" s="102"/>
      <c r="P44" s="102"/>
      <c r="Q44" s="101"/>
      <c r="R44" s="102"/>
      <c r="S44" s="102"/>
      <c r="T44" s="101"/>
      <c r="U44" s="102"/>
      <c r="V44" s="498"/>
      <c r="W44" s="86">
        <f>W38*4+W42*4+W40*9</f>
        <v>0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</row>
    <row r="45" spans="2:32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484"/>
      <c r="K45" s="483"/>
      <c r="L45" s="483"/>
      <c r="M45" s="483"/>
      <c r="N45" s="483"/>
      <c r="O45" s="483"/>
      <c r="P45" s="483"/>
      <c r="Q45" s="483"/>
      <c r="R45" s="483"/>
      <c r="S45" s="483"/>
      <c r="T45" s="483"/>
      <c r="U45" s="483"/>
      <c r="V45" s="483"/>
      <c r="W45" s="483"/>
      <c r="X45" s="483"/>
      <c r="Y45" s="483"/>
      <c r="Z45" s="72"/>
      <c r="AB45" s="55"/>
    </row>
    <row r="46" spans="2:32">
      <c r="B46" s="55"/>
      <c r="C46" s="60"/>
      <c r="D46" s="482"/>
      <c r="E46" s="482"/>
      <c r="F46" s="499"/>
      <c r="G46" s="499"/>
      <c r="H46" s="73"/>
      <c r="K46" s="73"/>
      <c r="N46" s="73"/>
      <c r="Q46" s="73"/>
      <c r="T46" s="73"/>
    </row>
  </sheetData>
  <mergeCells count="25">
    <mergeCell ref="C37:C42"/>
    <mergeCell ref="V37:V44"/>
    <mergeCell ref="B41:B42"/>
    <mergeCell ref="J45:Y45"/>
    <mergeCell ref="D46:G46"/>
    <mergeCell ref="J40:K40"/>
    <mergeCell ref="B25:B26"/>
    <mergeCell ref="C29:C34"/>
    <mergeCell ref="V29:V36"/>
    <mergeCell ref="B33:B34"/>
    <mergeCell ref="G30:H30"/>
    <mergeCell ref="C21:C26"/>
    <mergeCell ref="V21:V28"/>
    <mergeCell ref="B17:B18"/>
    <mergeCell ref="B1:Y1"/>
    <mergeCell ref="B2:G2"/>
    <mergeCell ref="C5:C10"/>
    <mergeCell ref="V5:V12"/>
    <mergeCell ref="B9:B10"/>
    <mergeCell ref="G3:M3"/>
    <mergeCell ref="S7:T7"/>
    <mergeCell ref="G15:H15"/>
    <mergeCell ref="C13:C18"/>
    <mergeCell ref="V13:V20"/>
    <mergeCell ref="J8:K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28" zoomScale="75" zoomScaleNormal="75" workbookViewId="0">
      <selection activeCell="G39" sqref="G39:H39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485" t="s">
        <v>265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3"/>
      <c r="AB1" s="5"/>
    </row>
    <row r="2" spans="2:33" s="4" customFormat="1" ht="9.75" customHeight="1">
      <c r="B2" s="486"/>
      <c r="C2" s="487"/>
      <c r="D2" s="487"/>
      <c r="E2" s="487"/>
      <c r="F2" s="487"/>
      <c r="G2" s="487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1.5" customHeight="1" thickBot="1">
      <c r="B3" s="79" t="s">
        <v>43</v>
      </c>
      <c r="C3" s="9"/>
      <c r="D3" s="10"/>
      <c r="E3" s="10"/>
      <c r="F3" s="10"/>
      <c r="G3" s="493" t="s">
        <v>101</v>
      </c>
      <c r="H3" s="493"/>
      <c r="I3" s="493"/>
      <c r="J3" s="493"/>
      <c r="K3" s="493"/>
      <c r="L3" s="493"/>
      <c r="M3" s="493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10</v>
      </c>
      <c r="C5" s="488"/>
      <c r="D5" s="31" t="str">
        <f>'114.10月菜單'!B39</f>
        <v>香Q米飯</v>
      </c>
      <c r="E5" s="31" t="s">
        <v>15</v>
      </c>
      <c r="F5" s="1" t="s">
        <v>16</v>
      </c>
      <c r="G5" s="31" t="str">
        <f>'114.10月菜單'!B40</f>
        <v>法式菲力雞排(加)(炸)</v>
      </c>
      <c r="H5" s="31" t="s">
        <v>65</v>
      </c>
      <c r="I5" s="1" t="s">
        <v>16</v>
      </c>
      <c r="J5" s="31" t="str">
        <f>'114.10月菜單'!B41</f>
        <v>咖哩絞肉</v>
      </c>
      <c r="K5" s="31" t="s">
        <v>17</v>
      </c>
      <c r="L5" s="1" t="s">
        <v>16</v>
      </c>
      <c r="M5" s="31" t="str">
        <f>'114.10月菜單'!B42</f>
        <v>白花針菇</v>
      </c>
      <c r="N5" s="31" t="s">
        <v>131</v>
      </c>
      <c r="O5" s="1" t="s">
        <v>16</v>
      </c>
      <c r="P5" s="133" t="str">
        <f>'114.10月菜單'!B43</f>
        <v>季節蔬菜</v>
      </c>
      <c r="Q5" s="31" t="s">
        <v>18</v>
      </c>
      <c r="R5" s="1" t="s">
        <v>16</v>
      </c>
      <c r="S5" s="31" t="str">
        <f>'114.10月菜單'!B44</f>
        <v>紫菜蛋花湯</v>
      </c>
      <c r="T5" s="31" t="s">
        <v>17</v>
      </c>
      <c r="U5" s="1" t="s">
        <v>16</v>
      </c>
      <c r="V5" s="489"/>
      <c r="W5" s="32" t="s">
        <v>44</v>
      </c>
      <c r="X5" s="33" t="s">
        <v>19</v>
      </c>
      <c r="Y5" s="34">
        <v>6.5</v>
      </c>
      <c r="Z5" s="15"/>
      <c r="AA5" s="15"/>
      <c r="AB5" s="16"/>
      <c r="AC5" s="15"/>
      <c r="AD5" s="15"/>
      <c r="AE5" s="15"/>
      <c r="AF5" s="15"/>
      <c r="AG5" s="76"/>
    </row>
    <row r="6" spans="2:33" ht="27.9" customHeight="1">
      <c r="B6" s="36" t="s">
        <v>8</v>
      </c>
      <c r="C6" s="488"/>
      <c r="D6" s="92" t="s">
        <v>24</v>
      </c>
      <c r="E6" s="92"/>
      <c r="F6" s="92">
        <v>120</v>
      </c>
      <c r="G6" s="92" t="s">
        <v>221</v>
      </c>
      <c r="H6" s="92" t="s">
        <v>126</v>
      </c>
      <c r="I6" s="2">
        <v>60</v>
      </c>
      <c r="J6" s="2" t="s">
        <v>113</v>
      </c>
      <c r="K6" s="2"/>
      <c r="L6" s="2">
        <v>45</v>
      </c>
      <c r="M6" s="2" t="s">
        <v>225</v>
      </c>
      <c r="N6" s="82"/>
      <c r="O6" s="2">
        <v>70</v>
      </c>
      <c r="P6" s="2" t="s">
        <v>85</v>
      </c>
      <c r="Q6" s="2"/>
      <c r="R6" s="2">
        <v>120</v>
      </c>
      <c r="S6" s="2" t="s">
        <v>76</v>
      </c>
      <c r="T6" s="2"/>
      <c r="U6" s="2">
        <v>1</v>
      </c>
      <c r="V6" s="490"/>
      <c r="W6" s="87">
        <f>Y5*15+Y6*0+Y7*5+Y8*0+Y9*15+Y10*12+15</f>
        <v>123</v>
      </c>
      <c r="X6" s="37" t="s">
        <v>25</v>
      </c>
      <c r="Y6" s="38">
        <v>2.6</v>
      </c>
      <c r="Z6" s="14"/>
      <c r="AA6" s="16"/>
      <c r="AC6" s="16"/>
      <c r="AD6" s="16"/>
      <c r="AE6" s="16"/>
      <c r="AF6" s="16"/>
      <c r="AG6" s="76"/>
    </row>
    <row r="7" spans="2:33" ht="27.9" customHeight="1">
      <c r="B7" s="36">
        <v>27</v>
      </c>
      <c r="C7" s="488"/>
      <c r="D7" s="92"/>
      <c r="E7" s="92"/>
      <c r="F7" s="92"/>
      <c r="G7" s="2"/>
      <c r="H7" s="82"/>
      <c r="I7" s="2"/>
      <c r="J7" s="501" t="s">
        <v>81</v>
      </c>
      <c r="K7" s="502"/>
      <c r="L7" s="2">
        <v>10</v>
      </c>
      <c r="M7" s="2" t="s">
        <v>66</v>
      </c>
      <c r="N7" s="82"/>
      <c r="O7" s="2">
        <v>5</v>
      </c>
      <c r="P7" s="2"/>
      <c r="Q7" s="2"/>
      <c r="R7" s="2"/>
      <c r="S7" s="144" t="s">
        <v>58</v>
      </c>
      <c r="T7" s="156"/>
      <c r="U7" s="146">
        <v>10</v>
      </c>
      <c r="V7" s="490"/>
      <c r="W7" s="39" t="s">
        <v>46</v>
      </c>
      <c r="X7" s="40" t="s">
        <v>27</v>
      </c>
      <c r="Y7" s="38">
        <v>2.1</v>
      </c>
      <c r="AA7" s="41"/>
      <c r="AC7" s="42"/>
      <c r="AD7" s="16"/>
      <c r="AE7" s="16"/>
      <c r="AF7" s="43"/>
      <c r="AG7" s="76"/>
    </row>
    <row r="8" spans="2:33" ht="27.9" customHeight="1">
      <c r="B8" s="36" t="s">
        <v>10</v>
      </c>
      <c r="C8" s="488"/>
      <c r="D8" s="92"/>
      <c r="E8" s="92"/>
      <c r="F8" s="92"/>
      <c r="G8" s="2"/>
      <c r="H8" s="44"/>
      <c r="I8" s="2"/>
      <c r="J8" s="2" t="s">
        <v>104</v>
      </c>
      <c r="K8" s="2"/>
      <c r="L8" s="2">
        <v>5</v>
      </c>
      <c r="M8" s="2" t="s">
        <v>104</v>
      </c>
      <c r="N8" s="82"/>
      <c r="O8" s="2">
        <v>1</v>
      </c>
      <c r="P8" s="2"/>
      <c r="Q8" s="44"/>
      <c r="R8" s="2"/>
      <c r="S8" s="2" t="s">
        <v>110</v>
      </c>
      <c r="T8" s="2"/>
      <c r="U8" s="2">
        <v>1</v>
      </c>
      <c r="V8" s="490"/>
      <c r="W8" s="85">
        <f>Y5*0+Y6*5+Y7*0+Y8*5+Y9*0+Y10*4</f>
        <v>28</v>
      </c>
      <c r="X8" s="40" t="s">
        <v>30</v>
      </c>
      <c r="Y8" s="38">
        <v>3</v>
      </c>
      <c r="Z8" s="14"/>
      <c r="AC8" s="16"/>
      <c r="AD8" s="16"/>
      <c r="AE8" s="16"/>
      <c r="AF8" s="16"/>
      <c r="AG8" s="76"/>
    </row>
    <row r="9" spans="2:33" ht="27.9" customHeight="1">
      <c r="B9" s="492" t="s">
        <v>37</v>
      </c>
      <c r="C9" s="488"/>
      <c r="D9" s="92"/>
      <c r="E9" s="92"/>
      <c r="F9" s="92"/>
      <c r="G9" s="2"/>
      <c r="H9" s="44"/>
      <c r="I9" s="2"/>
      <c r="J9" s="2" t="s">
        <v>125</v>
      </c>
      <c r="K9" s="2"/>
      <c r="L9" s="2">
        <v>1</v>
      </c>
      <c r="M9" s="2"/>
      <c r="N9" s="44"/>
      <c r="O9" s="2"/>
      <c r="P9" s="2"/>
      <c r="Q9" s="44"/>
      <c r="R9" s="2"/>
      <c r="S9" s="153"/>
      <c r="U9" s="152"/>
      <c r="V9" s="490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4"/>
    </row>
    <row r="10" spans="2:33" ht="27.9" customHeight="1">
      <c r="B10" s="492"/>
      <c r="C10" s="488"/>
      <c r="D10" s="92"/>
      <c r="E10" s="93"/>
      <c r="F10" s="9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153"/>
      <c r="U10" s="152"/>
      <c r="V10" s="490"/>
      <c r="W10" s="85">
        <f>Y5*2+Y6*7+Y7*1+Y8*0+Y9*0+Y10*8</f>
        <v>33.299999999999997</v>
      </c>
      <c r="X10" s="78" t="s">
        <v>42</v>
      </c>
      <c r="Y10" s="45">
        <v>0</v>
      </c>
      <c r="Z10" s="14"/>
      <c r="AG10" s="87"/>
    </row>
    <row r="11" spans="2:33" ht="27.9" customHeight="1">
      <c r="B11" s="46" t="s">
        <v>36</v>
      </c>
      <c r="C11" s="47"/>
      <c r="D11" s="118"/>
      <c r="E11" s="93"/>
      <c r="F11" s="9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84"/>
      <c r="U11" s="2"/>
      <c r="V11" s="490"/>
      <c r="W11" s="39" t="s">
        <v>12</v>
      </c>
      <c r="X11" s="48"/>
      <c r="Y11" s="38"/>
      <c r="AG11" s="74"/>
    </row>
    <row r="12" spans="2:33" ht="27.9" customHeight="1">
      <c r="B12" s="49"/>
      <c r="C12" s="50"/>
      <c r="D12" s="132"/>
      <c r="E12" s="101"/>
      <c r="F12" s="102"/>
      <c r="G12" s="102"/>
      <c r="H12" s="101"/>
      <c r="I12" s="102"/>
      <c r="J12" s="102"/>
      <c r="K12" s="101"/>
      <c r="L12" s="102"/>
      <c r="M12" s="102"/>
      <c r="N12" s="101"/>
      <c r="O12" s="102"/>
      <c r="P12" s="102"/>
      <c r="Q12" s="101"/>
      <c r="R12" s="102"/>
      <c r="S12" s="102"/>
      <c r="T12" s="101"/>
      <c r="U12" s="102"/>
      <c r="V12" s="491"/>
      <c r="W12" s="86">
        <f>W6*4+W10*4+W8*9</f>
        <v>877.2</v>
      </c>
      <c r="X12" s="52"/>
      <c r="Y12" s="53"/>
      <c r="Z12" s="14"/>
      <c r="AC12" s="51"/>
      <c r="AD12" s="51"/>
      <c r="AE12" s="51"/>
      <c r="AG12" s="88"/>
    </row>
    <row r="13" spans="2:33" s="35" customFormat="1" ht="27.9" customHeight="1">
      <c r="B13" s="30">
        <v>10</v>
      </c>
      <c r="C13" s="488"/>
      <c r="D13" s="31" t="str">
        <f>'114.10月菜單'!F39</f>
        <v>小米飯</v>
      </c>
      <c r="E13" s="31" t="s">
        <v>15</v>
      </c>
      <c r="F13" s="1"/>
      <c r="G13" s="31" t="str">
        <f>'114.10月菜單'!F40</f>
        <v>炭烤雞排</v>
      </c>
      <c r="H13" s="31" t="s">
        <v>79</v>
      </c>
      <c r="I13" s="1"/>
      <c r="J13" s="31" t="str">
        <f>'114.10月菜單'!F41</f>
        <v>水水蒸蛋</v>
      </c>
      <c r="K13" s="31" t="s">
        <v>15</v>
      </c>
      <c r="L13" s="1"/>
      <c r="M13" s="31" t="str">
        <f>'114.10月菜單'!F42</f>
        <v>壽喜肉片</v>
      </c>
      <c r="N13" s="31" t="s">
        <v>17</v>
      </c>
      <c r="O13" s="1"/>
      <c r="P13" s="133" t="str">
        <f>'114.10月菜單'!F43</f>
        <v>季節蔬菜</v>
      </c>
      <c r="Q13" s="31" t="s">
        <v>18</v>
      </c>
      <c r="R13" s="1"/>
      <c r="S13" s="31" t="str">
        <f>'114.10月菜單'!F44</f>
        <v>冬瓜湯</v>
      </c>
      <c r="T13" s="31" t="s">
        <v>132</v>
      </c>
      <c r="U13" s="1"/>
      <c r="V13" s="489"/>
      <c r="W13" s="32" t="s">
        <v>44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>
      <c r="B14" s="36" t="s">
        <v>8</v>
      </c>
      <c r="C14" s="488"/>
      <c r="D14" s="92" t="s">
        <v>107</v>
      </c>
      <c r="E14" s="92"/>
      <c r="F14" s="92">
        <v>40</v>
      </c>
      <c r="G14" s="501" t="s">
        <v>140</v>
      </c>
      <c r="H14" s="502"/>
      <c r="I14" s="2">
        <v>70</v>
      </c>
      <c r="J14" s="2" t="s">
        <v>58</v>
      </c>
      <c r="L14" s="2">
        <v>55</v>
      </c>
      <c r="M14" s="480" t="s">
        <v>114</v>
      </c>
      <c r="N14" s="481"/>
      <c r="O14" s="2">
        <v>10</v>
      </c>
      <c r="P14" s="2" t="s">
        <v>85</v>
      </c>
      <c r="Q14" s="2"/>
      <c r="R14" s="2">
        <v>120</v>
      </c>
      <c r="S14" s="2" t="s">
        <v>77</v>
      </c>
      <c r="T14" s="2"/>
      <c r="U14" s="2">
        <v>30</v>
      </c>
      <c r="V14" s="490"/>
      <c r="W14" s="87">
        <f>Y13*15+Y14*0+Y15*5+Y16*0+Y17*15+Y18*12+15</f>
        <v>115.5</v>
      </c>
      <c r="X14" s="37" t="s">
        <v>25</v>
      </c>
      <c r="Y14" s="38">
        <v>2.7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>
      <c r="B15" s="36">
        <v>28</v>
      </c>
      <c r="C15" s="488"/>
      <c r="D15" s="92" t="s">
        <v>134</v>
      </c>
      <c r="E15" s="92"/>
      <c r="F15" s="92">
        <v>80</v>
      </c>
      <c r="G15" s="2"/>
      <c r="H15" s="82"/>
      <c r="I15" s="2"/>
      <c r="J15" s="2" t="s">
        <v>220</v>
      </c>
      <c r="L15" s="2">
        <v>1</v>
      </c>
      <c r="M15" s="2" t="s">
        <v>67</v>
      </c>
      <c r="N15" s="82"/>
      <c r="O15" s="2">
        <v>30</v>
      </c>
      <c r="P15" s="2"/>
      <c r="Q15" s="2"/>
      <c r="R15" s="2"/>
      <c r="S15" s="2" t="s">
        <v>110</v>
      </c>
      <c r="T15" s="2"/>
      <c r="U15" s="2">
        <v>1</v>
      </c>
      <c r="V15" s="490"/>
      <c r="W15" s="39" t="s">
        <v>46</v>
      </c>
      <c r="X15" s="40" t="s">
        <v>27</v>
      </c>
      <c r="Y15" s="38">
        <v>2.1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4"/>
    </row>
    <row r="16" spans="2:33" ht="27.9" customHeight="1">
      <c r="B16" s="36" t="s">
        <v>10</v>
      </c>
      <c r="C16" s="488"/>
      <c r="D16" s="92"/>
      <c r="E16" s="92"/>
      <c r="F16" s="92"/>
      <c r="G16" s="2"/>
      <c r="H16" s="44"/>
      <c r="I16" s="2"/>
      <c r="J16" s="2"/>
      <c r="K16" s="2"/>
      <c r="L16" s="2"/>
      <c r="M16" s="2" t="s">
        <v>115</v>
      </c>
      <c r="N16" s="44"/>
      <c r="O16" s="2">
        <v>30</v>
      </c>
      <c r="P16" s="2"/>
      <c r="Q16" s="44"/>
      <c r="R16" s="2"/>
      <c r="S16" s="2"/>
      <c r="T16" s="2"/>
      <c r="U16" s="2"/>
      <c r="V16" s="490"/>
      <c r="W16" s="85">
        <f>Y13*0+Y14*5+Y15*0+Y16*5+Y17*0+Y18*4</f>
        <v>28.5</v>
      </c>
      <c r="X16" s="40" t="s">
        <v>30</v>
      </c>
      <c r="Y16" s="38">
        <v>3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7"/>
    </row>
    <row r="17" spans="2:33" ht="27.9" customHeight="1">
      <c r="B17" s="492" t="s">
        <v>38</v>
      </c>
      <c r="C17" s="488"/>
      <c r="D17" s="92"/>
      <c r="E17" s="92"/>
      <c r="F17" s="92"/>
      <c r="G17" s="2"/>
      <c r="H17" s="44"/>
      <c r="I17" s="2"/>
      <c r="J17" s="2"/>
      <c r="K17" s="2"/>
      <c r="L17" s="2"/>
      <c r="M17" s="2" t="s">
        <v>104</v>
      </c>
      <c r="N17" s="44"/>
      <c r="O17" s="2">
        <v>1</v>
      </c>
      <c r="P17" s="2"/>
      <c r="Q17" s="44"/>
      <c r="R17" s="2"/>
      <c r="S17" s="2"/>
      <c r="T17" s="2"/>
      <c r="U17" s="2"/>
      <c r="V17" s="490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>
      <c r="B18" s="492"/>
      <c r="C18" s="488"/>
      <c r="D18" s="92"/>
      <c r="E18" s="93"/>
      <c r="F18" s="9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490"/>
      <c r="W18" s="85">
        <f>Y13*2+Y14*7+Y15*1+Y16*0+Y17*0+Y18*8-0.9</f>
        <v>32.1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>
      <c r="B19" s="46" t="s">
        <v>36</v>
      </c>
      <c r="C19" s="47"/>
      <c r="D19" s="118"/>
      <c r="E19" s="93"/>
      <c r="F19" s="9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490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4"/>
    </row>
    <row r="20" spans="2:33" ht="27.9" customHeight="1">
      <c r="B20" s="49"/>
      <c r="C20" s="50"/>
      <c r="D20" s="132"/>
      <c r="E20" s="101"/>
      <c r="F20" s="102"/>
      <c r="G20" s="102"/>
      <c r="H20" s="101"/>
      <c r="I20" s="102"/>
      <c r="J20" s="102"/>
      <c r="K20" s="101"/>
      <c r="L20" s="102"/>
      <c r="M20" s="102"/>
      <c r="N20" s="101"/>
      <c r="O20" s="102"/>
      <c r="P20" s="102"/>
      <c r="Q20" s="101"/>
      <c r="R20" s="102"/>
      <c r="S20" s="102"/>
      <c r="T20" s="101"/>
      <c r="U20" s="102"/>
      <c r="V20" s="491"/>
      <c r="W20" s="86">
        <f>W14*4+W18*4+W16*9</f>
        <v>846.9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8"/>
    </row>
    <row r="21" spans="2:33" s="35" customFormat="1" ht="27.9" customHeight="1">
      <c r="B21" s="30">
        <v>10</v>
      </c>
      <c r="C21" s="488"/>
      <c r="D21" s="31" t="str">
        <f>'114.10月菜單'!J39</f>
        <v>黃金蛋炒飯</v>
      </c>
      <c r="E21" s="31" t="s">
        <v>135</v>
      </c>
      <c r="F21" s="1"/>
      <c r="G21" s="31" t="str">
        <f>'114.10月菜單'!J40</f>
        <v>鹽酥雞(炸)</v>
      </c>
      <c r="H21" s="31" t="s">
        <v>65</v>
      </c>
      <c r="I21" s="1"/>
      <c r="J21" s="31" t="str">
        <f>'114.10月菜單'!J41</f>
        <v>高麗菜拌絞肉</v>
      </c>
      <c r="K21" s="31" t="s">
        <v>17</v>
      </c>
      <c r="L21" s="1"/>
      <c r="M21" s="31" t="str">
        <f>'114.10月菜單'!J42</f>
        <v>砂鍋干片(豆)</v>
      </c>
      <c r="N21" s="31" t="s">
        <v>17</v>
      </c>
      <c r="O21" s="1"/>
      <c r="P21" s="133" t="str">
        <f>'114.10月菜單'!J43</f>
        <v>季節蔬菜</v>
      </c>
      <c r="Q21" s="31" t="s">
        <v>18</v>
      </c>
      <c r="R21" s="1"/>
      <c r="S21" s="31" t="str">
        <f>'114.10月菜單'!J44</f>
        <v>蘿蔔肉絲湯</v>
      </c>
      <c r="T21" s="31" t="s">
        <v>17</v>
      </c>
      <c r="U21" s="1"/>
      <c r="V21" s="489"/>
      <c r="W21" s="32" t="s">
        <v>44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>
      <c r="B22" s="36" t="s">
        <v>8</v>
      </c>
      <c r="C22" s="488"/>
      <c r="D22" s="2" t="s">
        <v>24</v>
      </c>
      <c r="E22" s="2"/>
      <c r="F22" s="2">
        <v>100</v>
      </c>
      <c r="G22" s="2" t="s">
        <v>283</v>
      </c>
      <c r="H22" s="2"/>
      <c r="I22" s="2">
        <v>70</v>
      </c>
      <c r="J22" s="2" t="s">
        <v>284</v>
      </c>
      <c r="K22" s="82"/>
      <c r="L22" s="2">
        <v>50</v>
      </c>
      <c r="M22" s="137" t="s">
        <v>139</v>
      </c>
      <c r="N22" s="138" t="s">
        <v>78</v>
      </c>
      <c r="O22" s="2">
        <v>50</v>
      </c>
      <c r="P22" s="2" t="s">
        <v>85</v>
      </c>
      <c r="Q22" s="2"/>
      <c r="R22" s="2">
        <v>120</v>
      </c>
      <c r="S22" s="92" t="s">
        <v>87</v>
      </c>
      <c r="T22" s="92"/>
      <c r="U22" s="92">
        <v>30</v>
      </c>
      <c r="V22" s="490"/>
      <c r="W22" s="87">
        <f>Y21*15+Y22*0+Y23*5+Y24*0+Y25*15+Y26*12+15</f>
        <v>116.5</v>
      </c>
      <c r="X22" s="37" t="s">
        <v>25</v>
      </c>
      <c r="Y22" s="38">
        <v>2.9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>
      <c r="B23" s="36">
        <v>29</v>
      </c>
      <c r="C23" s="488"/>
      <c r="D23" s="2" t="s">
        <v>81</v>
      </c>
      <c r="E23" s="2"/>
      <c r="F23" s="2">
        <v>10</v>
      </c>
      <c r="G23" s="2"/>
      <c r="H23" s="82"/>
      <c r="I23" s="2"/>
      <c r="J23" s="144" t="s">
        <v>268</v>
      </c>
      <c r="K23" s="155"/>
      <c r="L23" s="2">
        <v>10</v>
      </c>
      <c r="M23" s="480" t="s">
        <v>106</v>
      </c>
      <c r="N23" s="481"/>
      <c r="O23" s="2">
        <v>10</v>
      </c>
      <c r="P23" s="2"/>
      <c r="Q23" s="2"/>
      <c r="R23" s="2"/>
      <c r="S23" s="509" t="s">
        <v>106</v>
      </c>
      <c r="T23" s="510"/>
      <c r="U23" s="92">
        <v>10</v>
      </c>
      <c r="V23" s="490"/>
      <c r="W23" s="39" t="s">
        <v>46</v>
      </c>
      <c r="X23" s="40" t="s">
        <v>27</v>
      </c>
      <c r="Y23" s="38">
        <v>2.2999999999999998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4"/>
    </row>
    <row r="24" spans="2:33" s="56" customFormat="1" ht="27.9" customHeight="1">
      <c r="B24" s="36" t="s">
        <v>10</v>
      </c>
      <c r="C24" s="488"/>
      <c r="D24" s="2" t="s">
        <v>67</v>
      </c>
      <c r="E24" s="2"/>
      <c r="F24" s="2">
        <v>10</v>
      </c>
      <c r="G24" s="2"/>
      <c r="H24" s="82"/>
      <c r="I24" s="2"/>
      <c r="J24" s="134" t="s">
        <v>279</v>
      </c>
      <c r="K24" s="155"/>
      <c r="L24" s="2">
        <v>5</v>
      </c>
      <c r="M24" s="2" t="s">
        <v>67</v>
      </c>
      <c r="N24" s="2"/>
      <c r="O24" s="2">
        <v>20</v>
      </c>
      <c r="P24" s="2"/>
      <c r="Q24" s="44"/>
      <c r="R24" s="2"/>
      <c r="S24" s="2"/>
      <c r="T24" s="2"/>
      <c r="U24" s="2"/>
      <c r="V24" s="490"/>
      <c r="W24" s="85">
        <f>Y21*0+Y22*5+Y23*0+Y24*5+Y25*0+Y26*4</f>
        <v>29.5</v>
      </c>
      <c r="X24" s="40" t="s">
        <v>30</v>
      </c>
      <c r="Y24" s="38">
        <v>3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>
      <c r="B25" s="492" t="s">
        <v>39</v>
      </c>
      <c r="C25" s="488"/>
      <c r="D25" s="2" t="s">
        <v>88</v>
      </c>
      <c r="E25" s="2"/>
      <c r="F25" s="2">
        <v>1</v>
      </c>
      <c r="G25" s="2"/>
      <c r="H25" s="44"/>
      <c r="I25" s="2"/>
      <c r="J25" s="174" t="s">
        <v>285</v>
      </c>
      <c r="K25" s="212"/>
      <c r="L25" s="2">
        <v>1</v>
      </c>
      <c r="M25" s="2"/>
      <c r="N25" s="44"/>
      <c r="O25" s="2"/>
      <c r="P25" s="2"/>
      <c r="Q25" s="44"/>
      <c r="R25" s="2"/>
      <c r="S25" s="2"/>
      <c r="T25" s="2"/>
      <c r="U25" s="2"/>
      <c r="V25" s="490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>
      <c r="B26" s="492"/>
      <c r="C26" s="488"/>
      <c r="D26" s="92" t="s">
        <v>155</v>
      </c>
      <c r="E26" s="93"/>
      <c r="F26" s="92">
        <v>1</v>
      </c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82"/>
      <c r="U26" s="2"/>
      <c r="V26" s="490"/>
      <c r="W26" s="85">
        <f>Y21*2+Y22*7+Y23*1+Y24*0+Y25*0+Y26*8-0.9</f>
        <v>33.699999999999996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>
      <c r="B27" s="62" t="s">
        <v>36</v>
      </c>
      <c r="C27" s="63"/>
      <c r="D27" s="118" t="s">
        <v>58</v>
      </c>
      <c r="E27" s="93"/>
      <c r="F27" s="92">
        <v>40</v>
      </c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84"/>
      <c r="U27" s="2"/>
      <c r="V27" s="490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4"/>
    </row>
    <row r="28" spans="2:33" s="56" customFormat="1" ht="27.9" customHeight="1" thickBot="1">
      <c r="B28" s="64"/>
      <c r="C28" s="65"/>
      <c r="D28" s="132"/>
      <c r="E28" s="101"/>
      <c r="F28" s="102"/>
      <c r="G28" s="102"/>
      <c r="H28" s="101"/>
      <c r="I28" s="102"/>
      <c r="J28" s="102"/>
      <c r="K28" s="101"/>
      <c r="L28" s="102"/>
      <c r="M28" s="102"/>
      <c r="N28" s="101"/>
      <c r="O28" s="102"/>
      <c r="P28" s="102"/>
      <c r="Q28" s="101"/>
      <c r="R28" s="102"/>
      <c r="S28" s="102"/>
      <c r="T28" s="101"/>
      <c r="U28" s="102"/>
      <c r="V28" s="491"/>
      <c r="W28" s="86">
        <f>W22*4+W26*4+W24*9</f>
        <v>866.3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8"/>
    </row>
    <row r="29" spans="2:33" s="35" customFormat="1" ht="27.9" customHeight="1">
      <c r="B29" s="30">
        <v>10</v>
      </c>
      <c r="C29" s="488"/>
      <c r="D29" s="31" t="str">
        <f>'114.10月菜單'!N39</f>
        <v>香Q米飯</v>
      </c>
      <c r="E29" s="31" t="s">
        <v>15</v>
      </c>
      <c r="F29" s="1"/>
      <c r="G29" s="31" t="str">
        <f>'114.10月菜單'!N40</f>
        <v>醬燒肉排</v>
      </c>
      <c r="H29" s="31" t="s">
        <v>154</v>
      </c>
      <c r="I29" s="1"/>
      <c r="J29" s="31" t="str">
        <f>'114.10月菜單'!N41</f>
        <v>家常炒蛋</v>
      </c>
      <c r="K29" s="31" t="s">
        <v>135</v>
      </c>
      <c r="L29" s="1"/>
      <c r="M29" s="31" t="str">
        <f>'114.10月菜單'!N42</f>
        <v>銀芽拌豆皮</v>
      </c>
      <c r="N29" s="31" t="s">
        <v>17</v>
      </c>
      <c r="O29" s="1"/>
      <c r="P29" s="133" t="str">
        <f>'114.10月菜單'!N43</f>
        <v>季節蔬菜</v>
      </c>
      <c r="Q29" s="31" t="s">
        <v>18</v>
      </c>
      <c r="R29" s="1"/>
      <c r="S29" s="31" t="str">
        <f>'114.10月菜單'!N44</f>
        <v>味噌菇菇湯</v>
      </c>
      <c r="T29" s="31" t="s">
        <v>17</v>
      </c>
      <c r="U29" s="1"/>
      <c r="V29" s="489"/>
      <c r="W29" s="32" t="s">
        <v>44</v>
      </c>
      <c r="X29" s="33" t="s">
        <v>19</v>
      </c>
      <c r="Y29" s="34">
        <v>6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>
      <c r="B30" s="36" t="s">
        <v>8</v>
      </c>
      <c r="C30" s="488"/>
      <c r="D30" s="2" t="s">
        <v>24</v>
      </c>
      <c r="E30" s="2"/>
      <c r="F30" s="2">
        <v>120</v>
      </c>
      <c r="G30" s="480" t="s">
        <v>147</v>
      </c>
      <c r="H30" s="481"/>
      <c r="I30" s="92">
        <v>40</v>
      </c>
      <c r="J30" s="2" t="s">
        <v>58</v>
      </c>
      <c r="K30" s="2"/>
      <c r="L30" s="2">
        <v>55</v>
      </c>
      <c r="M30" s="2" t="s">
        <v>115</v>
      </c>
      <c r="O30" s="2">
        <v>60</v>
      </c>
      <c r="P30" s="2" t="s">
        <v>85</v>
      </c>
      <c r="Q30" s="2"/>
      <c r="R30" s="2">
        <v>120</v>
      </c>
      <c r="S30" s="2" t="s">
        <v>59</v>
      </c>
      <c r="T30" s="167"/>
      <c r="U30" s="2">
        <v>1</v>
      </c>
      <c r="V30" s="490"/>
      <c r="W30" s="87">
        <f>Y29*15+Y30*0+Y31*5+Y32*0+Y33*15+Y34*12+19</f>
        <v>119.5</v>
      </c>
      <c r="X30" s="37" t="s">
        <v>25</v>
      </c>
      <c r="Y30" s="38">
        <v>2.7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7"/>
    </row>
    <row r="31" spans="2:33" ht="27.9" customHeight="1">
      <c r="B31" s="36">
        <v>30</v>
      </c>
      <c r="C31" s="488"/>
      <c r="D31" s="2"/>
      <c r="E31" s="2"/>
      <c r="F31" s="2"/>
      <c r="G31" s="134"/>
      <c r="H31" s="135"/>
      <c r="I31" s="2"/>
      <c r="J31" s="2"/>
      <c r="K31" s="82"/>
      <c r="L31" s="2"/>
      <c r="M31" s="2" t="s">
        <v>277</v>
      </c>
      <c r="N31" s="167"/>
      <c r="O31" s="2">
        <v>5</v>
      </c>
      <c r="P31" s="2"/>
      <c r="Q31" s="2"/>
      <c r="R31" s="2"/>
      <c r="S31" s="134" t="s">
        <v>66</v>
      </c>
      <c r="T31" s="135"/>
      <c r="U31" s="2">
        <v>20</v>
      </c>
      <c r="V31" s="490"/>
      <c r="W31" s="39" t="s">
        <v>46</v>
      </c>
      <c r="X31" s="40" t="s">
        <v>27</v>
      </c>
      <c r="Y31" s="38">
        <v>2.1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4"/>
    </row>
    <row r="32" spans="2:33" ht="27.9" customHeight="1">
      <c r="B32" s="36" t="s">
        <v>10</v>
      </c>
      <c r="C32" s="488"/>
      <c r="D32" s="92"/>
      <c r="E32" s="92"/>
      <c r="F32" s="92"/>
      <c r="G32" s="2"/>
      <c r="H32" s="44"/>
      <c r="I32" s="2"/>
      <c r="J32" s="2"/>
      <c r="K32" s="2"/>
      <c r="L32" s="2"/>
      <c r="M32" s="2" t="s">
        <v>104</v>
      </c>
      <c r="N32" s="2"/>
      <c r="O32" s="2">
        <v>1</v>
      </c>
      <c r="P32" s="2"/>
      <c r="Q32" s="44"/>
      <c r="R32" s="2"/>
      <c r="S32" s="94" t="s">
        <v>195</v>
      </c>
      <c r="T32" s="140"/>
      <c r="U32" s="2">
        <v>10</v>
      </c>
      <c r="V32" s="490"/>
      <c r="W32" s="85">
        <f>Y29*0+Y30*5+Y31*0+Y32*5+Y33*0+Y34*4</f>
        <v>28</v>
      </c>
      <c r="X32" s="40" t="s">
        <v>30</v>
      </c>
      <c r="Y32" s="38">
        <v>2.9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7"/>
    </row>
    <row r="33" spans="2:33" ht="27.9" customHeight="1">
      <c r="B33" s="492" t="s">
        <v>40</v>
      </c>
      <c r="C33" s="488"/>
      <c r="D33" s="92"/>
      <c r="E33" s="92"/>
      <c r="F33" s="92"/>
      <c r="G33" s="2"/>
      <c r="H33" s="44"/>
      <c r="I33" s="2"/>
      <c r="J33" s="2"/>
      <c r="K33" s="2"/>
      <c r="L33" s="2"/>
      <c r="M33" s="2"/>
      <c r="N33" s="2"/>
      <c r="O33" s="2"/>
      <c r="P33" s="2"/>
      <c r="Q33" s="44"/>
      <c r="R33" s="2"/>
      <c r="S33" s="2" t="s">
        <v>104</v>
      </c>
      <c r="T33" s="2"/>
      <c r="U33" s="2">
        <v>1</v>
      </c>
      <c r="V33" s="490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>
      <c r="B34" s="492"/>
      <c r="C34" s="488"/>
      <c r="D34" s="92"/>
      <c r="E34" s="93"/>
      <c r="F34" s="9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 t="s">
        <v>71</v>
      </c>
      <c r="T34" s="82"/>
      <c r="U34" s="2">
        <v>1</v>
      </c>
      <c r="V34" s="490"/>
      <c r="W34" s="85">
        <f>Y29*2+Y30*7+Y31*1+Y32*0+Y33*0+Y34*8-0.9</f>
        <v>32.1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>
      <c r="B35" s="46" t="s">
        <v>36</v>
      </c>
      <c r="C35" s="47"/>
      <c r="D35" s="118"/>
      <c r="E35" s="93"/>
      <c r="F35" s="9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84"/>
      <c r="U35" s="2"/>
      <c r="V35" s="490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4"/>
    </row>
    <row r="36" spans="2:33" ht="27.9" customHeight="1">
      <c r="B36" s="49"/>
      <c r="C36" s="50"/>
      <c r="D36" s="132"/>
      <c r="E36" s="101"/>
      <c r="F36" s="102"/>
      <c r="G36" s="102"/>
      <c r="H36" s="101"/>
      <c r="I36" s="102"/>
      <c r="J36" s="102"/>
      <c r="K36" s="101"/>
      <c r="L36" s="102"/>
      <c r="M36" s="102"/>
      <c r="N36" s="101"/>
      <c r="O36" s="102"/>
      <c r="P36" s="102"/>
      <c r="Q36" s="101"/>
      <c r="R36" s="102"/>
      <c r="S36" s="102"/>
      <c r="T36" s="101"/>
      <c r="U36" s="102"/>
      <c r="V36" s="491"/>
      <c r="W36" s="86">
        <f>W30*4+W34*4+W32*9</f>
        <v>858.4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8"/>
    </row>
    <row r="37" spans="2:33" s="35" customFormat="1" ht="27.9" customHeight="1">
      <c r="B37" s="30">
        <v>10</v>
      </c>
      <c r="C37" s="488"/>
      <c r="D37" s="31" t="str">
        <f>'114.10月菜單'!R39</f>
        <v>香Q米飯</v>
      </c>
      <c r="E37" s="31" t="s">
        <v>15</v>
      </c>
      <c r="F37" s="1"/>
      <c r="G37" s="31" t="str">
        <f>'114.10月菜單'!R40</f>
        <v>冬瓜雞丁</v>
      </c>
      <c r="H37" s="31" t="s">
        <v>17</v>
      </c>
      <c r="I37" s="1"/>
      <c r="J37" s="31" t="str">
        <f>'114.10月菜單'!R41</f>
        <v>關東煮(豆)</v>
      </c>
      <c r="K37" s="31" t="s">
        <v>17</v>
      </c>
      <c r="L37" s="1"/>
      <c r="M37" s="31" t="str">
        <f>'114.10月菜單'!R42</f>
        <v>醬爆沙茶豬柳</v>
      </c>
      <c r="N37" s="31" t="s">
        <v>17</v>
      </c>
      <c r="O37" s="1"/>
      <c r="P37" s="133" t="str">
        <f>'114.10月菜單'!R43</f>
        <v>季節蔬菜</v>
      </c>
      <c r="Q37" s="31" t="s">
        <v>18</v>
      </c>
      <c r="R37" s="1"/>
      <c r="S37" s="31" t="str">
        <f>'114.10月菜單'!R44</f>
        <v>鮮蔬蛋花湯</v>
      </c>
      <c r="T37" s="31" t="s">
        <v>17</v>
      </c>
      <c r="U37" s="1"/>
      <c r="V37" s="489"/>
      <c r="W37" s="32" t="s">
        <v>44</v>
      </c>
      <c r="X37" s="33" t="s">
        <v>19</v>
      </c>
      <c r="Y37" s="34">
        <v>6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 t="s">
        <v>8</v>
      </c>
      <c r="C38" s="488"/>
      <c r="D38" s="92"/>
      <c r="E38" s="92"/>
      <c r="F38" s="92">
        <v>120</v>
      </c>
      <c r="G38" s="503" t="s">
        <v>286</v>
      </c>
      <c r="H38" s="504"/>
      <c r="I38" s="2">
        <v>70</v>
      </c>
      <c r="J38" s="2" t="s">
        <v>222</v>
      </c>
      <c r="K38" s="2" t="s">
        <v>78</v>
      </c>
      <c r="L38" s="2">
        <v>20</v>
      </c>
      <c r="M38" s="2" t="s">
        <v>67</v>
      </c>
      <c r="O38" s="2">
        <v>40</v>
      </c>
      <c r="P38" s="2" t="s">
        <v>85</v>
      </c>
      <c r="Q38" s="2"/>
      <c r="R38" s="2">
        <v>120</v>
      </c>
      <c r="S38" s="2" t="s">
        <v>116</v>
      </c>
      <c r="T38" s="167"/>
      <c r="U38" s="2">
        <v>30</v>
      </c>
      <c r="V38" s="490"/>
      <c r="W38" s="87">
        <f>Y37*15+Y38*0+Y39*5+Y40*0+Y41*15+Y42*12+19</f>
        <v>122</v>
      </c>
      <c r="X38" s="37" t="s">
        <v>25</v>
      </c>
      <c r="Y38" s="38">
        <v>2.8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>
        <v>31</v>
      </c>
      <c r="C39" s="488"/>
      <c r="D39" s="92"/>
      <c r="E39" s="92"/>
      <c r="F39" s="92"/>
      <c r="G39" s="501" t="s">
        <v>77</v>
      </c>
      <c r="H39" s="502"/>
      <c r="I39" s="2">
        <v>30</v>
      </c>
      <c r="J39" s="2" t="s">
        <v>153</v>
      </c>
      <c r="K39" s="2"/>
      <c r="L39" s="2">
        <v>10</v>
      </c>
      <c r="M39" s="507" t="s">
        <v>226</v>
      </c>
      <c r="N39" s="508"/>
      <c r="O39" s="2">
        <v>20</v>
      </c>
      <c r="P39" s="2"/>
      <c r="Q39" s="2"/>
      <c r="R39" s="2"/>
      <c r="S39" s="134" t="s">
        <v>58</v>
      </c>
      <c r="T39" s="135"/>
      <c r="U39" s="2">
        <v>10</v>
      </c>
      <c r="V39" s="490"/>
      <c r="W39" s="39" t="s">
        <v>46</v>
      </c>
      <c r="X39" s="40" t="s">
        <v>27</v>
      </c>
      <c r="Y39" s="38">
        <v>2.6</v>
      </c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>
      <c r="B40" s="36" t="s">
        <v>10</v>
      </c>
      <c r="C40" s="488"/>
      <c r="D40" s="92"/>
      <c r="E40" s="92"/>
      <c r="F40" s="92"/>
      <c r="G40" s="2"/>
      <c r="H40" s="44"/>
      <c r="I40" s="2"/>
      <c r="J40" s="144" t="s">
        <v>87</v>
      </c>
      <c r="K40" s="156"/>
      <c r="L40" s="146">
        <v>30</v>
      </c>
      <c r="M40" s="2"/>
      <c r="N40" s="2"/>
      <c r="O40" s="2"/>
      <c r="P40" s="2"/>
      <c r="Q40" s="44"/>
      <c r="R40" s="2"/>
      <c r="S40" s="56" t="s">
        <v>104</v>
      </c>
      <c r="T40" s="212"/>
      <c r="U40" s="2">
        <v>1</v>
      </c>
      <c r="V40" s="490"/>
      <c r="W40" s="85">
        <f>Y37*0+Y38*5+Y39*0+Y40*5+Y41*0+Y42*4</f>
        <v>29</v>
      </c>
      <c r="X40" s="40" t="s">
        <v>30</v>
      </c>
      <c r="Y40" s="38">
        <v>3</v>
      </c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492" t="s">
        <v>32</v>
      </c>
      <c r="C41" s="488"/>
      <c r="D41" s="92"/>
      <c r="E41" s="92"/>
      <c r="F41" s="92"/>
      <c r="G41" s="2"/>
      <c r="H41" s="44"/>
      <c r="I41" s="2"/>
      <c r="J41" s="2" t="s">
        <v>104</v>
      </c>
      <c r="K41" s="44"/>
      <c r="L41" s="2">
        <v>1</v>
      </c>
      <c r="M41" s="2"/>
      <c r="N41" s="2"/>
      <c r="O41" s="2"/>
      <c r="P41" s="2"/>
      <c r="Q41" s="44"/>
      <c r="R41" s="2"/>
      <c r="S41" s="2" t="s">
        <v>71</v>
      </c>
      <c r="T41" s="2"/>
      <c r="U41" s="2">
        <v>1</v>
      </c>
      <c r="V41" s="490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>
      <c r="B42" s="492"/>
      <c r="C42" s="488"/>
      <c r="D42" s="92"/>
      <c r="E42" s="93"/>
      <c r="F42" s="9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82"/>
      <c r="U42" s="2"/>
      <c r="V42" s="490"/>
      <c r="W42" s="85">
        <f>Y37*2+Y38*7+Y39*1+Y40*0+Y41*0+Y42*8-0.9</f>
        <v>33.299999999999997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>
      <c r="B43" s="46" t="s">
        <v>36</v>
      </c>
      <c r="C43" s="47"/>
      <c r="D43" s="118"/>
      <c r="E43" s="93"/>
      <c r="F43" s="9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84"/>
      <c r="U43" s="2"/>
      <c r="V43" s="490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4"/>
    </row>
    <row r="44" spans="2:33" ht="27.9" customHeight="1" thickBot="1">
      <c r="B44" s="68"/>
      <c r="C44" s="50"/>
      <c r="D44" s="179"/>
      <c r="E44" s="180"/>
      <c r="F44" s="181"/>
      <c r="G44" s="181"/>
      <c r="H44" s="180"/>
      <c r="I44" s="181"/>
      <c r="J44" s="181"/>
      <c r="K44" s="180"/>
      <c r="L44" s="181"/>
      <c r="M44" s="181"/>
      <c r="N44" s="180"/>
      <c r="O44" s="181"/>
      <c r="P44" s="181"/>
      <c r="Q44" s="180"/>
      <c r="R44" s="181"/>
      <c r="S44" s="181"/>
      <c r="T44" s="101"/>
      <c r="U44" s="102"/>
      <c r="V44" s="491"/>
      <c r="W44" s="86">
        <f>W38*4+W42*4+W40*9</f>
        <v>882.2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8"/>
    </row>
    <row r="45" spans="2:33" s="60" customFormat="1" ht="21.75" customHeight="1">
      <c r="B45" s="16"/>
      <c r="C45" s="15"/>
      <c r="D45" s="15"/>
      <c r="E45" s="71"/>
      <c r="F45" s="15"/>
      <c r="G45" s="15"/>
      <c r="H45" s="71"/>
      <c r="I45" s="15"/>
      <c r="J45" s="484"/>
      <c r="K45" s="484"/>
      <c r="L45" s="484"/>
      <c r="M45" s="484"/>
      <c r="N45" s="484"/>
      <c r="O45" s="484"/>
      <c r="P45" s="484"/>
      <c r="Q45" s="484"/>
      <c r="R45" s="484"/>
      <c r="S45" s="484"/>
      <c r="T45" s="483"/>
      <c r="U45" s="483"/>
      <c r="V45" s="483"/>
      <c r="W45" s="483"/>
      <c r="X45" s="483"/>
      <c r="Y45" s="483"/>
      <c r="Z45" s="72"/>
      <c r="AB45" s="55"/>
    </row>
    <row r="46" spans="2:33">
      <c r="B46" s="55"/>
      <c r="C46" s="60"/>
      <c r="D46" s="482"/>
      <c r="E46" s="482"/>
      <c r="F46" s="482"/>
      <c r="G46" s="482"/>
      <c r="H46" s="73"/>
      <c r="K46" s="73"/>
      <c r="N46" s="73"/>
      <c r="Q46" s="73"/>
      <c r="T46" s="73"/>
    </row>
  </sheetData>
  <mergeCells count="29">
    <mergeCell ref="B1:Y1"/>
    <mergeCell ref="B2:G2"/>
    <mergeCell ref="G3:M3"/>
    <mergeCell ref="C5:C10"/>
    <mergeCell ref="V5:V12"/>
    <mergeCell ref="B9:B10"/>
    <mergeCell ref="J7:K7"/>
    <mergeCell ref="C13:C18"/>
    <mergeCell ref="V13:V20"/>
    <mergeCell ref="B17:B18"/>
    <mergeCell ref="C21:C26"/>
    <mergeCell ref="V21:V28"/>
    <mergeCell ref="B25:B26"/>
    <mergeCell ref="G14:H14"/>
    <mergeCell ref="S23:T23"/>
    <mergeCell ref="M23:N23"/>
    <mergeCell ref="M14:N14"/>
    <mergeCell ref="J45:Y45"/>
    <mergeCell ref="D46:G46"/>
    <mergeCell ref="C29:C34"/>
    <mergeCell ref="V29:V36"/>
    <mergeCell ref="B33:B34"/>
    <mergeCell ref="C37:C42"/>
    <mergeCell ref="V37:V44"/>
    <mergeCell ref="B41:B42"/>
    <mergeCell ref="G30:H30"/>
    <mergeCell ref="G38:H38"/>
    <mergeCell ref="G39:H39"/>
    <mergeCell ref="M39:N39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114.10月菜單</vt:lpstr>
      <vt:lpstr>第一週明細</vt:lpstr>
      <vt:lpstr>第二週明細</vt:lpstr>
      <vt:lpstr>第三週明細</vt:lpstr>
      <vt:lpstr>第四週明細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伊佩 高</cp:lastModifiedBy>
  <cp:lastPrinted>2025-09-05T00:57:23Z</cp:lastPrinted>
  <dcterms:created xsi:type="dcterms:W3CDTF">2013-10-17T10:44:48Z</dcterms:created>
  <dcterms:modified xsi:type="dcterms:W3CDTF">2025-09-14T09:15:21Z</dcterms:modified>
</cp:coreProperties>
</file>