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419B90E3-B438-4D23-8696-3E2287904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9月菜單" sheetId="6" r:id="rId1"/>
    <sheet name="第一週明細" sheetId="4" r:id="rId2"/>
    <sheet name="第二週明細" sheetId="7" r:id="rId3"/>
    <sheet name="第三週明細" sheetId="9" r:id="rId4"/>
    <sheet name="第四週明細 " sheetId="10" r:id="rId5"/>
    <sheet name="第五週明細 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S13" i="7"/>
  <c r="D13" i="7"/>
  <c r="G13" i="7"/>
  <c r="W26" i="10"/>
  <c r="W24" i="10"/>
  <c r="W22" i="10"/>
  <c r="W28" i="10" s="1"/>
  <c r="W34" i="10"/>
  <c r="W32" i="10"/>
  <c r="W30" i="10"/>
  <c r="W36" i="10" s="1"/>
  <c r="M29" i="10"/>
  <c r="J29" i="10"/>
  <c r="G29" i="10"/>
  <c r="D29" i="10"/>
  <c r="S21" i="10"/>
  <c r="M21" i="10"/>
  <c r="J21" i="10"/>
  <c r="G21" i="10"/>
  <c r="D21" i="10"/>
  <c r="W30" i="9"/>
  <c r="W34" i="9"/>
  <c r="W32" i="9"/>
  <c r="D37" i="9"/>
  <c r="G37" i="9"/>
  <c r="J37" i="9"/>
  <c r="S37" i="9"/>
  <c r="G29" i="9"/>
  <c r="D29" i="9"/>
  <c r="W36" i="9" l="1"/>
  <c r="W42" i="9"/>
  <c r="W40" i="9"/>
  <c r="W38" i="9"/>
  <c r="W44" i="9" s="1"/>
  <c r="G13" i="9"/>
  <c r="D13" i="9"/>
  <c r="W18" i="9"/>
  <c r="I29" i="6" s="1"/>
  <c r="W16" i="9"/>
  <c r="I28" i="6" s="1"/>
  <c r="W14" i="9"/>
  <c r="W20" i="9" s="1"/>
  <c r="G28" i="6" s="1"/>
  <c r="W18" i="7"/>
  <c r="W16" i="7"/>
  <c r="W14" i="7"/>
  <c r="W8" i="7"/>
  <c r="W18" i="4"/>
  <c r="W16" i="4"/>
  <c r="W22" i="4"/>
  <c r="W28" i="4" s="1"/>
  <c r="W30" i="4"/>
  <c r="G21" i="4"/>
  <c r="D21" i="4"/>
  <c r="W26" i="4"/>
  <c r="W24" i="4"/>
  <c r="G29" i="6" l="1"/>
  <c r="W20" i="7"/>
  <c r="Q11" i="6"/>
  <c r="Q10" i="6"/>
  <c r="D13" i="4"/>
  <c r="G13" i="4"/>
  <c r="G29" i="4"/>
  <c r="D29" i="4"/>
  <c r="W14" i="4"/>
  <c r="W20" i="4" s="1"/>
  <c r="O10" i="6" s="1"/>
  <c r="W34" i="4"/>
  <c r="W36" i="4" s="1"/>
  <c r="W32" i="4"/>
  <c r="J5" i="11"/>
  <c r="W18" i="11"/>
  <c r="W16" i="11"/>
  <c r="W20" i="11"/>
  <c r="D13" i="11"/>
  <c r="W30" i="7"/>
  <c r="O11" i="6" l="1"/>
  <c r="G5" i="11"/>
  <c r="D5" i="11"/>
  <c r="W38" i="10"/>
  <c r="S38" i="6" s="1"/>
  <c r="W42" i="10"/>
  <c r="U38" i="6" s="1"/>
  <c r="W40" i="10"/>
  <c r="U37" i="6" s="1"/>
  <c r="S37" i="10"/>
  <c r="J37" i="10"/>
  <c r="G37" i="10"/>
  <c r="D37" i="10"/>
  <c r="W44" i="10" l="1"/>
  <c r="S37" i="6" s="1"/>
  <c r="AE43" i="11"/>
  <c r="AE42" i="11"/>
  <c r="AF41" i="11"/>
  <c r="AD41" i="11"/>
  <c r="AE40" i="11"/>
  <c r="AC40" i="11"/>
  <c r="AF40" i="11" s="1"/>
  <c r="AD39" i="11"/>
  <c r="AD43" i="11" s="1"/>
  <c r="AC39" i="11"/>
  <c r="AF38" i="11"/>
  <c r="AE38" i="11"/>
  <c r="AC38" i="11"/>
  <c r="AE34" i="11"/>
  <c r="AD33" i="11"/>
  <c r="AD35" i="11" s="1"/>
  <c r="AE32" i="11"/>
  <c r="AE35" i="11" s="1"/>
  <c r="AC32" i="11"/>
  <c r="AF32" i="11" s="1"/>
  <c r="AD31" i="11"/>
  <c r="AC31" i="11"/>
  <c r="AF31" i="11" s="1"/>
  <c r="AE30" i="11"/>
  <c r="AC30" i="11"/>
  <c r="AC35" i="11" s="1"/>
  <c r="AE27" i="11"/>
  <c r="AE26" i="11"/>
  <c r="AD25" i="11"/>
  <c r="AF25" i="11" s="1"/>
  <c r="AE24" i="11"/>
  <c r="AF24" i="11" s="1"/>
  <c r="AC24" i="11"/>
  <c r="AD23" i="11"/>
  <c r="AD27" i="11" s="1"/>
  <c r="AC23" i="11"/>
  <c r="AE22" i="11"/>
  <c r="AC22" i="11"/>
  <c r="AC27" i="11" s="1"/>
  <c r="AC19" i="11"/>
  <c r="AE18" i="11"/>
  <c r="AD17" i="11"/>
  <c r="AF17" i="11" s="1"/>
  <c r="AE16" i="11"/>
  <c r="AE19" i="11" s="1"/>
  <c r="AC16" i="11"/>
  <c r="AF16" i="11" s="1"/>
  <c r="AD15" i="11"/>
  <c r="AD19" i="11" s="1"/>
  <c r="AC15" i="11"/>
  <c r="AF15" i="11" s="1"/>
  <c r="AF14" i="11"/>
  <c r="AE14" i="11"/>
  <c r="AC14" i="11"/>
  <c r="AE11" i="11"/>
  <c r="AE10" i="11"/>
  <c r="W10" i="11"/>
  <c r="AD9" i="11"/>
  <c r="AF9" i="11" s="1"/>
  <c r="AE8" i="11"/>
  <c r="AF8" i="11" s="1"/>
  <c r="AC8" i="11"/>
  <c r="W8" i="11"/>
  <c r="AD7" i="11"/>
  <c r="AF7" i="11" s="1"/>
  <c r="AC7" i="11"/>
  <c r="AE6" i="11"/>
  <c r="AC6" i="11"/>
  <c r="AF6" i="11" s="1"/>
  <c r="W12" i="11" l="1"/>
  <c r="AF27" i="11"/>
  <c r="AE28" i="11" s="1"/>
  <c r="AF35" i="11"/>
  <c r="AE36" i="11" s="1"/>
  <c r="AD28" i="11"/>
  <c r="AC11" i="11"/>
  <c r="AF22" i="11"/>
  <c r="AD11" i="11"/>
  <c r="AF30" i="11"/>
  <c r="AC43" i="11"/>
  <c r="AF23" i="11"/>
  <c r="AF33" i="11"/>
  <c r="AF39" i="11"/>
  <c r="AF19" i="11"/>
  <c r="AC20" i="11" s="1"/>
  <c r="D13" i="10"/>
  <c r="S13" i="10"/>
  <c r="W18" i="10"/>
  <c r="W16" i="10"/>
  <c r="W14" i="10"/>
  <c r="AE20" i="11" l="1"/>
  <c r="AC28" i="11"/>
  <c r="AC12" i="11"/>
  <c r="AF11" i="11"/>
  <c r="AE12" i="11" s="1"/>
  <c r="AC36" i="11"/>
  <c r="AD20" i="11"/>
  <c r="AF43" i="11"/>
  <c r="AC44" i="11" s="1"/>
  <c r="AD36" i="11"/>
  <c r="W20" i="10"/>
  <c r="AD44" i="11" l="1"/>
  <c r="AE44" i="11"/>
  <c r="AD12" i="11"/>
  <c r="W22" i="9"/>
  <c r="S21" i="9"/>
  <c r="G21" i="9"/>
  <c r="D21" i="9"/>
  <c r="S37" i="7"/>
  <c r="G37" i="7"/>
  <c r="D37" i="7"/>
  <c r="W42" i="7"/>
  <c r="W40" i="7"/>
  <c r="W38" i="7"/>
  <c r="W44" i="7" l="1"/>
  <c r="D5" i="10" l="1"/>
  <c r="W10" i="10"/>
  <c r="W8" i="10"/>
  <c r="G37" i="6"/>
  <c r="I38" i="6"/>
  <c r="I37" i="6"/>
  <c r="G38" i="6"/>
  <c r="W12" i="10" l="1"/>
  <c r="W10" i="9"/>
  <c r="W8" i="9"/>
  <c r="W38" i="4"/>
  <c r="S11" i="6" s="1"/>
  <c r="S37" i="4"/>
  <c r="G37" i="4"/>
  <c r="D5" i="4"/>
  <c r="W10" i="4"/>
  <c r="W8" i="4"/>
  <c r="W12" i="4" l="1"/>
  <c r="W12" i="9"/>
  <c r="W34" i="7" l="1"/>
  <c r="W32" i="7"/>
  <c r="W24" i="7"/>
  <c r="W26" i="7"/>
  <c r="W22" i="7"/>
  <c r="D5" i="7" l="1"/>
  <c r="D5" i="9" l="1"/>
  <c r="G19" i="6" l="1"/>
  <c r="I10" i="6"/>
  <c r="G11" i="6"/>
  <c r="G10" i="6" l="1"/>
  <c r="I11" i="6"/>
  <c r="W26" i="9" l="1"/>
  <c r="M29" i="6" s="1"/>
  <c r="W24" i="9"/>
  <c r="M28" i="6" s="1"/>
  <c r="K29" i="6"/>
  <c r="W28" i="9" l="1"/>
  <c r="K28" i="6" s="1"/>
  <c r="W10" i="7" l="1"/>
  <c r="I20" i="6"/>
  <c r="I19" i="6"/>
  <c r="W42" i="4"/>
  <c r="U11" i="6" s="1"/>
  <c r="W40" i="4"/>
  <c r="U10" i="6" s="1"/>
  <c r="M10" i="6"/>
  <c r="K11" i="6"/>
  <c r="W44" i="4" l="1"/>
  <c r="S10" i="6" s="1"/>
  <c r="K10" i="6"/>
  <c r="M11" i="6"/>
  <c r="G20" i="6"/>
  <c r="W12" i="7"/>
  <c r="AE42" i="10" l="1"/>
  <c r="AD41" i="10"/>
  <c r="AE40" i="10"/>
  <c r="AC40" i="10"/>
  <c r="AF40" i="10" s="1"/>
  <c r="AD39" i="10"/>
  <c r="AC39" i="10"/>
  <c r="AE38" i="10"/>
  <c r="AC38" i="10"/>
  <c r="AF38" i="10" s="1"/>
  <c r="AE34" i="10"/>
  <c r="AD33" i="10"/>
  <c r="AF33" i="10" s="1"/>
  <c r="AE32" i="10"/>
  <c r="AC32" i="10"/>
  <c r="AD31" i="10"/>
  <c r="AD35" i="10" s="1"/>
  <c r="AC31" i="10"/>
  <c r="AE30" i="10"/>
  <c r="AC30" i="10"/>
  <c r="AC35" i="10" s="1"/>
  <c r="AE26" i="10"/>
  <c r="AD25" i="10"/>
  <c r="AD27" i="10" s="1"/>
  <c r="AE24" i="10"/>
  <c r="AC24" i="10"/>
  <c r="AD23" i="10"/>
  <c r="AC23" i="10"/>
  <c r="AE22" i="10"/>
  <c r="AF22" i="10" s="1"/>
  <c r="AC22" i="10"/>
  <c r="AE18" i="10"/>
  <c r="AD17" i="10"/>
  <c r="AF17" i="10" s="1"/>
  <c r="AE16" i="10"/>
  <c r="AC16" i="10"/>
  <c r="AF16" i="10" s="1"/>
  <c r="AD15" i="10"/>
  <c r="AD19" i="10" s="1"/>
  <c r="AC15" i="10"/>
  <c r="AF15" i="10" s="1"/>
  <c r="AE14" i="10"/>
  <c r="AC14" i="10"/>
  <c r="AE10" i="10"/>
  <c r="AD9" i="10"/>
  <c r="AE8" i="10"/>
  <c r="AE11" i="10" s="1"/>
  <c r="AC8" i="10"/>
  <c r="AD7" i="10"/>
  <c r="AC7" i="10"/>
  <c r="AF7" i="10" s="1"/>
  <c r="AE6" i="10"/>
  <c r="AC6" i="10"/>
  <c r="AF23" i="10" l="1"/>
  <c r="AD11" i="10"/>
  <c r="AC11" i="10"/>
  <c r="AE27" i="10"/>
  <c r="AF32" i="10"/>
  <c r="AC19" i="10"/>
  <c r="AF6" i="10"/>
  <c r="AC27" i="10"/>
  <c r="AE19" i="10"/>
  <c r="AC43" i="10"/>
  <c r="AF43" i="10" s="1"/>
  <c r="AE43" i="10"/>
  <c r="AF8" i="10"/>
  <c r="AF24" i="10"/>
  <c r="AF39" i="10"/>
  <c r="AD43" i="10"/>
  <c r="AF19" i="10"/>
  <c r="AC20" i="10" s="1"/>
  <c r="AF11" i="10"/>
  <c r="AE12" i="10" s="1"/>
  <c r="AE35" i="10"/>
  <c r="AF9" i="10"/>
  <c r="AC12" i="10"/>
  <c r="AF25" i="10"/>
  <c r="AF31" i="10"/>
  <c r="AF41" i="10"/>
  <c r="AF30" i="10"/>
  <c r="AF14" i="10"/>
  <c r="AE44" i="10" l="1"/>
  <c r="AC44" i="10"/>
  <c r="AF27" i="10"/>
  <c r="AD28" i="10" s="1"/>
  <c r="AD20" i="10"/>
  <c r="AD12" i="10"/>
  <c r="AD44" i="10"/>
  <c r="AF35" i="10"/>
  <c r="AE36" i="10" s="1"/>
  <c r="AE20" i="10"/>
  <c r="AC28" i="10" l="1"/>
  <c r="AE28" i="10"/>
  <c r="AD36" i="10"/>
  <c r="AC36" i="10"/>
  <c r="S29" i="7" l="1"/>
  <c r="D29" i="7"/>
  <c r="Q20" i="6"/>
  <c r="Q19" i="6"/>
  <c r="W36" i="7"/>
  <c r="O19" i="6" s="1"/>
  <c r="O20" i="6" l="1"/>
  <c r="U29" i="6" l="1"/>
  <c r="U28" i="6"/>
  <c r="S29" i="6"/>
  <c r="S28" i="6" l="1"/>
  <c r="D21" i="7" l="1"/>
  <c r="U20" i="6" l="1"/>
  <c r="S20" i="6"/>
  <c r="S19" i="6" l="1"/>
  <c r="U19" i="6"/>
  <c r="AE42" i="9" l="1"/>
  <c r="AD41" i="9"/>
  <c r="AF41" i="9" s="1"/>
  <c r="AE40" i="9"/>
  <c r="AC40" i="9"/>
  <c r="AD39" i="9"/>
  <c r="AC39" i="9"/>
  <c r="AE38" i="9"/>
  <c r="AC38" i="9"/>
  <c r="AE34" i="9"/>
  <c r="AD33" i="9"/>
  <c r="AF33" i="9" s="1"/>
  <c r="AE32" i="9"/>
  <c r="AC32" i="9"/>
  <c r="AD31" i="9"/>
  <c r="AC31" i="9"/>
  <c r="AE30" i="9"/>
  <c r="AC30" i="9"/>
  <c r="AE26" i="9"/>
  <c r="AD25" i="9"/>
  <c r="AF25" i="9" s="1"/>
  <c r="AE24" i="9"/>
  <c r="AC24" i="9"/>
  <c r="AD23" i="9"/>
  <c r="AC23" i="9"/>
  <c r="AE22" i="9"/>
  <c r="AC22" i="9"/>
  <c r="AE18" i="9"/>
  <c r="AD17" i="9"/>
  <c r="AF17" i="9" s="1"/>
  <c r="AE16" i="9"/>
  <c r="AC16" i="9"/>
  <c r="AD15" i="9"/>
  <c r="AC15" i="9"/>
  <c r="AE14" i="9"/>
  <c r="AC14" i="9"/>
  <c r="AE35" i="9" l="1"/>
  <c r="AE43" i="9"/>
  <c r="AF23" i="9"/>
  <c r="AF31" i="9"/>
  <c r="AD19" i="9"/>
  <c r="AD27" i="9"/>
  <c r="AD43" i="9"/>
  <c r="AF14" i="9"/>
  <c r="AF16" i="9"/>
  <c r="AF24" i="9"/>
  <c r="AF32" i="9"/>
  <c r="AC43" i="9"/>
  <c r="AF40" i="9"/>
  <c r="AE27" i="9"/>
  <c r="AE19" i="9"/>
  <c r="AF38" i="9"/>
  <c r="AC27" i="9"/>
  <c r="AC35" i="9"/>
  <c r="AF39" i="9"/>
  <c r="AC19" i="9"/>
  <c r="AD35" i="9"/>
  <c r="AF15" i="9"/>
  <c r="AF30" i="9"/>
  <c r="AF22" i="9"/>
  <c r="AF27" i="9" l="1"/>
  <c r="AD28" i="9" s="1"/>
  <c r="AF43" i="9"/>
  <c r="AC44" i="9" s="1"/>
  <c r="AF35" i="9"/>
  <c r="AE36" i="9" s="1"/>
  <c r="AE28" i="9"/>
  <c r="AE44" i="9"/>
  <c r="AF19" i="9"/>
  <c r="AC20" i="9" s="1"/>
  <c r="AC28" i="9"/>
  <c r="AD44" i="9" l="1"/>
  <c r="AC36" i="9"/>
  <c r="AD36" i="9"/>
  <c r="AE20" i="9"/>
  <c r="AD20" i="9"/>
  <c r="W28" i="7"/>
  <c r="K19" i="6" s="1"/>
  <c r="D37" i="4" l="1"/>
  <c r="K20" i="6" l="1"/>
  <c r="S21" i="7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M20" i="6"/>
  <c r="AD25" i="7"/>
  <c r="AE24" i="7"/>
  <c r="AC24" i="7"/>
  <c r="M19" i="6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F8" i="7" s="1"/>
  <c r="AD7" i="7"/>
  <c r="AC7" i="7"/>
  <c r="AE6" i="7"/>
  <c r="AC6" i="7"/>
  <c r="AF39" i="7" l="1"/>
  <c r="AD11" i="7"/>
  <c r="AD35" i="7"/>
  <c r="AF24" i="7"/>
  <c r="AF7" i="7"/>
  <c r="AF15" i="7"/>
  <c r="AC27" i="7"/>
  <c r="AF23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E20" i="7" s="1"/>
  <c r="AF11" i="7"/>
  <c r="AC12" i="7" s="1"/>
  <c r="AF43" i="7"/>
  <c r="AE44" i="7" s="1"/>
  <c r="AC20" i="7"/>
  <c r="AD20" i="7"/>
  <c r="AC28" i="7"/>
  <c r="AD28" i="7"/>
  <c r="AF35" i="7"/>
  <c r="AE36" i="7" s="1"/>
  <c r="AE12" i="7" l="1"/>
  <c r="AC44" i="7"/>
  <c r="AD44" i="7"/>
  <c r="AD12" i="7"/>
  <c r="AD36" i="7"/>
  <c r="AC36" i="7"/>
  <c r="AC6" i="4" l="1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F32" i="4" s="1"/>
  <c r="AE32" i="4"/>
  <c r="AD33" i="4"/>
  <c r="AF33" i="4" s="1"/>
  <c r="AE34" i="4"/>
  <c r="AE35" i="4" s="1"/>
  <c r="AC38" i="4"/>
  <c r="AE38" i="4"/>
  <c r="AC39" i="4"/>
  <c r="AD39" i="4"/>
  <c r="AC40" i="4"/>
  <c r="AE40" i="4"/>
  <c r="AD41" i="4"/>
  <c r="AF41" i="4" s="1"/>
  <c r="AE42" i="4"/>
  <c r="AF16" i="4" l="1"/>
  <c r="AF15" i="4"/>
  <c r="AF7" i="4"/>
  <c r="AD11" i="4"/>
  <c r="AE43" i="4"/>
  <c r="AF38" i="4"/>
  <c r="AF24" i="4"/>
  <c r="AF22" i="4"/>
  <c r="AF14" i="4"/>
  <c r="AF8" i="4"/>
  <c r="AF39" i="4"/>
  <c r="AF31" i="4"/>
  <c r="AF23" i="4"/>
  <c r="AD19" i="4"/>
  <c r="AE11" i="4"/>
  <c r="AC19" i="4"/>
  <c r="AC27" i="4"/>
  <c r="AF40" i="4"/>
  <c r="AC43" i="4"/>
  <c r="AC35" i="4"/>
  <c r="AE27" i="4"/>
  <c r="AD43" i="4"/>
  <c r="AD35" i="4"/>
  <c r="AE19" i="4"/>
  <c r="AF19" i="4" s="1"/>
  <c r="AC20" i="4" s="1"/>
  <c r="AF6" i="4"/>
  <c r="AF30" i="4"/>
  <c r="AD27" i="4"/>
  <c r="AC11" i="4"/>
  <c r="AF9" i="4"/>
  <c r="AF35" i="4" l="1"/>
  <c r="AD36" i="4" s="1"/>
  <c r="AF43" i="4"/>
  <c r="AE44" i="4" s="1"/>
  <c r="AF11" i="4"/>
  <c r="AC12" i="4" s="1"/>
  <c r="AE20" i="4"/>
  <c r="AD20" i="4"/>
  <c r="AF27" i="4"/>
  <c r="AC36" i="4" l="1"/>
  <c r="AE36" i="4"/>
  <c r="AC44" i="4"/>
  <c r="AD44" i="4"/>
  <c r="AC28" i="4"/>
  <c r="AE28" i="4"/>
  <c r="AD28" i="4"/>
  <c r="AE12" i="4"/>
  <c r="AD12" i="4"/>
</calcChain>
</file>

<file path=xl/sharedStrings.xml><?xml version="1.0" encoding="utf-8"?>
<sst xmlns="http://schemas.openxmlformats.org/spreadsheetml/2006/main" count="1032" uniqueCount="234">
  <si>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</si>
  <si>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</si>
  <si>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</si>
  <si>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</si>
  <si>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</si>
  <si>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</si>
  <si>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</si>
  <si>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</si>
  <si>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</si>
  <si>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</si>
  <si>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</si>
  <si>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</si>
  <si>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</si>
  <si>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</si>
  <si>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</si>
  <si>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</si>
  <si>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</si>
  <si>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</si>
  <si>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</si>
  <si>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</si>
  <si>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</si>
  <si>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</si>
  <si>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</si>
  <si>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</si>
  <si>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</si>
  <si>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</si>
  <si>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</si>
  <si>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</si>
  <si>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</si>
  <si>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</si>
  <si>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</si>
  <si>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</si>
  <si>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</si>
  <si>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</si>
  <si>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</si>
  <si>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</si>
  <si>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</si>
  <si>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</si>
  <si>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</si>
  <si>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</si>
  <si>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</si>
  <si>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</si>
  <si>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</si>
  <si>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</si>
  <si>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</si>
  <si>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脂肪：</t>
    <phoneticPr fontId="19" type="noConversion"/>
  </si>
  <si>
    <t>日</t>
    <phoneticPr fontId="19" type="noConversion"/>
  </si>
  <si>
    <t>熱量:</t>
    <phoneticPr fontId="19" type="noConversion"/>
  </si>
  <si>
    <t>蒸</t>
    <phoneticPr fontId="19" type="noConversion"/>
  </si>
  <si>
    <t>烤</t>
    <phoneticPr fontId="19" type="noConversion"/>
  </si>
  <si>
    <t>1個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</si>
  <si>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</si>
  <si>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</si>
  <si>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</si>
  <si>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</si>
  <si>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</si>
  <si>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</si>
  <si>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冬瓜茶</t>
    <phoneticPr fontId="19" type="noConversion"/>
  </si>
  <si>
    <t>豆魚肉蛋類</t>
    <phoneticPr fontId="19" type="noConversion"/>
  </si>
  <si>
    <t>奶類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</si>
  <si>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</si>
  <si>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</si>
  <si>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</si>
  <si>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</si>
  <si>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</si>
  <si>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</si>
  <si>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</si>
  <si>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</si>
  <si>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</si>
  <si>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雞蛋</t>
    <phoneticPr fontId="19" type="noConversion"/>
  </si>
  <si>
    <t>炒</t>
    <phoneticPr fontId="19" type="noConversion"/>
  </si>
  <si>
    <t>大肉包</t>
    <phoneticPr fontId="19" type="noConversion"/>
  </si>
  <si>
    <t>甘藍</t>
    <phoneticPr fontId="19" type="noConversion"/>
  </si>
  <si>
    <t>豬絞肉</t>
    <phoneticPr fontId="19" type="noConversion"/>
  </si>
  <si>
    <t>乾香菇</t>
    <phoneticPr fontId="19" type="noConversion"/>
  </si>
  <si>
    <t>胡蘿蔔</t>
    <phoneticPr fontId="19" type="noConversion"/>
  </si>
  <si>
    <t>月</t>
    <phoneticPr fontId="19" type="noConversion"/>
  </si>
  <si>
    <t>日</t>
    <phoneticPr fontId="19" type="noConversion"/>
  </si>
  <si>
    <t>星期四</t>
    <phoneticPr fontId="19" type="noConversion"/>
  </si>
  <si>
    <t>餐數</t>
    <phoneticPr fontId="19" type="noConversion"/>
  </si>
  <si>
    <t>星期五</t>
    <phoneticPr fontId="19" type="noConversion"/>
  </si>
  <si>
    <t>豬肉及豬可食部位原料之原產地:台灣</t>
  </si>
  <si>
    <t>豬肉及豬可食部位原料之原產地:台灣</t>
    <phoneticPr fontId="19" type="noConversion"/>
  </si>
  <si>
    <t>麵包</t>
    <phoneticPr fontId="19" type="noConversion"/>
  </si>
  <si>
    <t>炒蛋</t>
    <phoneticPr fontId="19" type="noConversion"/>
  </si>
  <si>
    <t>醣類：</t>
    <phoneticPr fontId="19" type="noConversion"/>
  </si>
  <si>
    <t>主食類</t>
    <phoneticPr fontId="19" type="noConversion"/>
  </si>
  <si>
    <t>水果類</t>
    <phoneticPr fontId="19" type="noConversion"/>
  </si>
  <si>
    <t>奶類</t>
    <phoneticPr fontId="19" type="noConversion"/>
  </si>
  <si>
    <t>蔬菜類</t>
    <phoneticPr fontId="19" type="noConversion"/>
  </si>
  <si>
    <t>醣類：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</si>
  <si>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</si>
  <si>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</si>
  <si>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</si>
  <si>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蛋白質：</t>
    <phoneticPr fontId="19" type="noConversion"/>
  </si>
  <si>
    <t>水果類</t>
    <phoneticPr fontId="19" type="noConversion"/>
  </si>
  <si>
    <t>米粉</t>
  </si>
  <si>
    <t>甘藍</t>
  </si>
  <si>
    <t>豬絞肉</t>
  </si>
  <si>
    <t>胡蘿蔔</t>
  </si>
  <si>
    <t>乾香菇</t>
  </si>
  <si>
    <t>吐司</t>
    <phoneticPr fontId="19" type="noConversion"/>
  </si>
  <si>
    <t>熱量:</t>
    <phoneticPr fontId="19" type="noConversion"/>
  </si>
  <si>
    <t>大芝麻包</t>
    <phoneticPr fontId="19" type="noConversion"/>
  </si>
  <si>
    <t>冬瓜糖磚</t>
    <phoneticPr fontId="19" type="noConversion"/>
  </si>
  <si>
    <t>白米</t>
    <phoneticPr fontId="19" type="noConversion"/>
  </si>
  <si>
    <t>皮蛋粥</t>
    <phoneticPr fontId="19" type="noConversion"/>
  </si>
  <si>
    <t>沙拉條麵包*1</t>
    <phoneticPr fontId="19" type="noConversion"/>
  </si>
  <si>
    <t>紅茶包</t>
    <phoneticPr fontId="19" type="noConversion"/>
  </si>
  <si>
    <t>熱量:</t>
    <phoneticPr fontId="19" type="noConversion"/>
  </si>
  <si>
    <t>草莓果醬</t>
    <phoneticPr fontId="19" type="noConversion"/>
  </si>
  <si>
    <t>米</t>
    <phoneticPr fontId="19" type="noConversion"/>
  </si>
  <si>
    <t>紅茶</t>
    <phoneticPr fontId="19" type="noConversion"/>
  </si>
  <si>
    <t>帶殼水煮蛋X1</t>
    <phoneticPr fontId="19" type="noConversion"/>
  </si>
  <si>
    <t>可可粉</t>
    <phoneticPr fontId="19" type="noConversion"/>
  </si>
  <si>
    <t>麵線糊</t>
    <phoneticPr fontId="19" type="noConversion"/>
  </si>
  <si>
    <t>紅麵線</t>
  </si>
  <si>
    <t>脆筍絲</t>
  </si>
  <si>
    <t>雞蛋</t>
  </si>
  <si>
    <t>肉羹</t>
  </si>
  <si>
    <t>木耳</t>
  </si>
  <si>
    <t>煮</t>
    <phoneticPr fontId="19" type="noConversion"/>
  </si>
  <si>
    <t>美祿</t>
    <phoneticPr fontId="19" type="noConversion"/>
  </si>
  <si>
    <t>蒸</t>
    <phoneticPr fontId="19" type="noConversion"/>
  </si>
  <si>
    <t>煮</t>
    <phoneticPr fontId="19" type="noConversion"/>
  </si>
  <si>
    <t>皮蛋</t>
    <phoneticPr fontId="19" type="noConversion"/>
  </si>
  <si>
    <t>醣類：</t>
    <phoneticPr fontId="19" type="noConversion"/>
  </si>
  <si>
    <t>主食類</t>
  </si>
  <si>
    <t>豆魚肉蛋類</t>
  </si>
  <si>
    <t>脂肪：</t>
    <phoneticPr fontId="19" type="noConversion"/>
  </si>
  <si>
    <t>蔬菜類</t>
  </si>
  <si>
    <t>油脂類</t>
  </si>
  <si>
    <t>水果類</t>
  </si>
  <si>
    <t>奶類</t>
  </si>
  <si>
    <t>熱豆漿</t>
    <phoneticPr fontId="19" type="noConversion"/>
  </si>
  <si>
    <t>起司麵包X1</t>
    <phoneticPr fontId="19" type="noConversion"/>
  </si>
  <si>
    <t>草莓果醬+花生奶油醬</t>
    <phoneticPr fontId="19" type="noConversion"/>
  </si>
  <si>
    <t>豆漿</t>
    <phoneticPr fontId="19" type="noConversion"/>
  </si>
  <si>
    <t>起司麵包</t>
    <phoneticPr fontId="19" type="noConversion"/>
  </si>
  <si>
    <t>乾香菇絲</t>
    <phoneticPr fontId="19" type="noConversion"/>
  </si>
  <si>
    <t>帶殼雞蛋</t>
    <phoneticPr fontId="19" type="noConversion"/>
  </si>
  <si>
    <t>花生奶油醬</t>
    <phoneticPr fontId="19" type="noConversion"/>
  </si>
  <si>
    <t>大奶皇包</t>
    <phoneticPr fontId="19" type="noConversion"/>
  </si>
  <si>
    <t>奶粉</t>
    <phoneticPr fontId="19" type="noConversion"/>
  </si>
  <si>
    <t>水餃</t>
    <phoneticPr fontId="19" type="noConversion"/>
  </si>
  <si>
    <t>麥茶包</t>
    <phoneticPr fontId="19" type="noConversion"/>
  </si>
  <si>
    <t>米粉湯</t>
    <phoneticPr fontId="19" type="noConversion"/>
  </si>
  <si>
    <t>每週供應魚類產品.小心魚刺</t>
    <phoneticPr fontId="19" type="noConversion"/>
  </si>
  <si>
    <t>9月1日(一)</t>
    <phoneticPr fontId="19" type="noConversion"/>
  </si>
  <si>
    <t>9月2日(二)</t>
    <phoneticPr fontId="19" type="noConversion"/>
  </si>
  <si>
    <t>9月3日(三)</t>
    <phoneticPr fontId="19" type="noConversion"/>
  </si>
  <si>
    <t>9月4日(四)</t>
    <phoneticPr fontId="19" type="noConversion"/>
  </si>
  <si>
    <t>9月5日(五)</t>
    <phoneticPr fontId="19" type="noConversion"/>
  </si>
  <si>
    <t>9月8日(一)</t>
    <phoneticPr fontId="19" type="noConversion"/>
  </si>
  <si>
    <t>9月9日(二)</t>
    <phoneticPr fontId="19" type="noConversion"/>
  </si>
  <si>
    <t>9月10日(三)</t>
    <phoneticPr fontId="19" type="noConversion"/>
  </si>
  <si>
    <t>9月11日(四)</t>
    <phoneticPr fontId="19" type="noConversion"/>
  </si>
  <si>
    <t>9月12日(五)</t>
    <phoneticPr fontId="19" type="noConversion"/>
  </si>
  <si>
    <t>9月15日(一)</t>
    <phoneticPr fontId="19" type="noConversion"/>
  </si>
  <si>
    <t>9月16日(二)</t>
    <phoneticPr fontId="19" type="noConversion"/>
  </si>
  <si>
    <t>9月17日(三)</t>
    <phoneticPr fontId="19" type="noConversion"/>
  </si>
  <si>
    <t>9月18日(四)</t>
    <phoneticPr fontId="19" type="noConversion"/>
  </si>
  <si>
    <t>9月19日(五)</t>
    <phoneticPr fontId="19" type="noConversion"/>
  </si>
  <si>
    <t>9月22日(一)</t>
    <phoneticPr fontId="19" type="noConversion"/>
  </si>
  <si>
    <t>9月23日(二)</t>
    <phoneticPr fontId="19" type="noConversion"/>
  </si>
  <si>
    <t>9月24日(三)</t>
    <phoneticPr fontId="19" type="noConversion"/>
  </si>
  <si>
    <t>9月25日(四)</t>
    <phoneticPr fontId="19" type="noConversion"/>
  </si>
  <si>
    <t>9月26日(五)</t>
    <phoneticPr fontId="19" type="noConversion"/>
  </si>
  <si>
    <t>9月30日(二)</t>
    <phoneticPr fontId="19" type="noConversion"/>
  </si>
  <si>
    <t>9月29日(一)</t>
  </si>
  <si>
    <t xml:space="preserve">教師節 </t>
  </si>
  <si>
    <t>補假</t>
  </si>
  <si>
    <t>不上課</t>
  </si>
  <si>
    <t>台式鹹粥</t>
    <phoneticPr fontId="19" type="noConversion"/>
  </si>
  <si>
    <t>炒</t>
  </si>
  <si>
    <t>大肉包X1</t>
    <phoneticPr fontId="19" type="noConversion"/>
  </si>
  <si>
    <t>蒸</t>
  </si>
  <si>
    <t>170ml</t>
    <phoneticPr fontId="19" type="noConversion"/>
  </si>
  <si>
    <t>1個</t>
  </si>
  <si>
    <t>麥茶牛乳</t>
    <phoneticPr fontId="19" type="noConversion"/>
  </si>
  <si>
    <t>巧克力牛乳</t>
    <phoneticPr fontId="19" type="noConversion"/>
  </si>
  <si>
    <t>大芝麻包X1</t>
    <phoneticPr fontId="19" type="noConversion"/>
  </si>
  <si>
    <t>1瓶</t>
    <phoneticPr fontId="19" type="noConversion"/>
  </si>
  <si>
    <t>煮</t>
  </si>
  <si>
    <t>美祿牛奶</t>
    <phoneticPr fontId="19" type="noConversion"/>
  </si>
  <si>
    <t>中熱狗X1</t>
    <phoneticPr fontId="19" type="noConversion"/>
  </si>
  <si>
    <t>熱量:</t>
  </si>
  <si>
    <t>金針菇</t>
  </si>
  <si>
    <t>豬肉絲</t>
  </si>
  <si>
    <t>蔬菜</t>
  </si>
  <si>
    <t>中熱狗</t>
    <phoneticPr fontId="19" type="noConversion"/>
  </si>
  <si>
    <t>刈包X1</t>
  </si>
  <si>
    <t>醬燒肉片</t>
  </si>
  <si>
    <t>花生糖粉</t>
  </si>
  <si>
    <t>梅乾菜</t>
  </si>
  <si>
    <t>刈包小</t>
  </si>
  <si>
    <t>上肉片</t>
  </si>
  <si>
    <t>花生粉</t>
  </si>
  <si>
    <t>少許</t>
  </si>
  <si>
    <t>糖粉</t>
  </si>
  <si>
    <t>白粥</t>
  </si>
  <si>
    <t>醬油炒蛋</t>
  </si>
  <si>
    <t>炒高麗菜</t>
  </si>
  <si>
    <t>花生麵筋</t>
  </si>
  <si>
    <t>白米</t>
  </si>
  <si>
    <t>花生</t>
  </si>
  <si>
    <t>麵筋泡</t>
  </si>
  <si>
    <t>不供餐</t>
    <phoneticPr fontId="19" type="noConversion"/>
  </si>
  <si>
    <t>114年9月1日-9月5日第一週早餐菜單明細(彰化特殊教育學校--承富)</t>
    <phoneticPr fontId="19" type="noConversion"/>
  </si>
  <si>
    <t>114年9月8日-9月12日第二週早餐菜單明細(彰化特殊教育學校--承富)</t>
    <phoneticPr fontId="19" type="noConversion"/>
  </si>
  <si>
    <t>114年9月15日-9月19日第三週早餐菜單明細(彰化特殊教育學校--承富)</t>
    <phoneticPr fontId="19" type="noConversion"/>
  </si>
  <si>
    <t>114年9月22日-9月26日第四週早餐菜單明細(彰化特殊教育學校--承富)</t>
    <phoneticPr fontId="19" type="noConversion"/>
  </si>
  <si>
    <t>114年9月29日-9月30日第五週早餐菜單明細(彰化特殊教育學校--承富)</t>
    <phoneticPr fontId="19" type="noConversion"/>
  </si>
  <si>
    <t>素菜包X1</t>
    <phoneticPr fontId="19" type="noConversion"/>
  </si>
  <si>
    <t>素菜包</t>
    <phoneticPr fontId="19" type="noConversion"/>
  </si>
  <si>
    <t>熱牛奶</t>
    <phoneticPr fontId="19" type="noConversion"/>
  </si>
  <si>
    <t>蒸餃X10(醬油)</t>
    <phoneticPr fontId="19" type="noConversion"/>
  </si>
  <si>
    <t>10粒</t>
    <phoneticPr fontId="19" type="noConversion"/>
  </si>
  <si>
    <t>蔬菜湯</t>
    <phoneticPr fontId="19" type="noConversion"/>
  </si>
  <si>
    <t>木耳</t>
    <phoneticPr fontId="19" type="noConversion"/>
  </si>
  <si>
    <t>茶葉蛋X1</t>
    <phoneticPr fontId="19" type="noConversion"/>
  </si>
  <si>
    <t>水煎包</t>
    <phoneticPr fontId="19" type="noConversion"/>
  </si>
  <si>
    <t>水煎包*1</t>
    <phoneticPr fontId="19" type="noConversion"/>
  </si>
  <si>
    <t>鍋燒意麵(麵條.湯  分開裝)</t>
    <phoneticPr fontId="19" type="noConversion"/>
  </si>
  <si>
    <t>麵條</t>
    <phoneticPr fontId="19" type="noConversion"/>
  </si>
  <si>
    <t>大奶皇包X1</t>
    <phoneticPr fontId="19" type="noConversion"/>
  </si>
  <si>
    <t>吐司*3片</t>
    <phoneticPr fontId="19" type="noConversion"/>
  </si>
  <si>
    <t>3片</t>
    <phoneticPr fontId="19" type="noConversion"/>
  </si>
  <si>
    <t>蒸餃X10</t>
    <phoneticPr fontId="19" type="noConversion"/>
  </si>
  <si>
    <t>四角油豆腐X1</t>
    <phoneticPr fontId="19" type="noConversion"/>
  </si>
  <si>
    <t>滷</t>
    <phoneticPr fontId="19" type="noConversion"/>
  </si>
  <si>
    <t>四角油豆腐</t>
    <phoneticPr fontId="19" type="noConversion"/>
  </si>
  <si>
    <t>香滷豆腐丁</t>
    <phoneticPr fontId="19" type="noConversion"/>
  </si>
  <si>
    <t>豆腐丁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</si>
</sst>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5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name val="新細明體"/>
      <family val="1"/>
      <charset val="136"/>
    </font>
    <font>
      <sz val="18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8"/>
      <color rgb="FF00206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18"/>
      <color rgb="FF6600FF"/>
      <name val="華康棒棒體W5"/>
      <family val="5"/>
      <charset val="136"/>
    </font>
    <font>
      <b/>
      <sz val="18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0" xfId="19" applyFont="1"/>
    <xf numFmtId="0" fontId="22" fillId="0" borderId="20" xfId="0" applyFont="1" applyBorder="1" applyAlignment="1">
      <alignment vertical="center" textRotation="255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/>
    <xf numFmtId="0" fontId="22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0" fontId="22" fillId="24" borderId="25" xfId="0" applyFont="1" applyFill="1" applyBorder="1" applyAlignment="1">
      <alignment horizontal="center" vertical="center" shrinkToFit="1"/>
    </xf>
    <xf numFmtId="0" fontId="22" fillId="0" borderId="65" xfId="0" applyFont="1" applyBorder="1" applyAlignment="1">
      <alignment vertical="center" textRotation="180" shrinkToFit="1"/>
    </xf>
    <xf numFmtId="0" fontId="22" fillId="0" borderId="65" xfId="0" applyFont="1" applyBorder="1" applyAlignment="1">
      <alignment horizontal="left" vertical="center" shrinkToFit="1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179" fontId="33" fillId="0" borderId="67" xfId="19" applyNumberFormat="1" applyFont="1" applyBorder="1"/>
    <xf numFmtId="0" fontId="35" fillId="0" borderId="20" xfId="0" applyFont="1" applyBorder="1" applyAlignment="1">
      <alignment horizontal="left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35" fillId="24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wrapText="1" shrinkToFit="1"/>
    </xf>
    <xf numFmtId="0" fontId="35" fillId="0" borderId="20" xfId="0" applyFont="1" applyBorder="1" applyAlignment="1">
      <alignment vertical="center" textRotation="180" shrinkToFit="1"/>
    </xf>
    <xf numFmtId="180" fontId="27" fillId="0" borderId="71" xfId="0" applyNumberFormat="1" applyFont="1" applyBorder="1" applyAlignment="1">
      <alignment horizontal="right"/>
    </xf>
    <xf numFmtId="0" fontId="28" fillId="0" borderId="72" xfId="0" applyFont="1" applyBorder="1" applyAlignment="1">
      <alignment horizontal="center" vertical="center" shrinkToFit="1"/>
    </xf>
    <xf numFmtId="0" fontId="28" fillId="0" borderId="73" xfId="0" applyFont="1" applyBorder="1" applyAlignment="1">
      <alignment horizontal="right"/>
    </xf>
    <xf numFmtId="0" fontId="3" fillId="0" borderId="62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22" fillId="0" borderId="21" xfId="0" applyFont="1" applyBorder="1" applyAlignment="1">
      <alignment vertical="center" textRotation="180" shrinkToFit="1"/>
    </xf>
    <xf numFmtId="0" fontId="22" fillId="0" borderId="58" xfId="0" applyFont="1" applyBorder="1" applyAlignment="1">
      <alignment vertical="center" textRotation="180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76" xfId="0" applyFont="1" applyBorder="1" applyAlignment="1">
      <alignment horizontal="left" vertical="center" shrinkToFit="1"/>
    </xf>
    <xf numFmtId="0" fontId="22" fillId="0" borderId="76" xfId="0" applyFont="1" applyBorder="1" applyAlignment="1">
      <alignment vertical="center" textRotation="180" shrinkToFit="1"/>
    </xf>
    <xf numFmtId="0" fontId="22" fillId="0" borderId="65" xfId="0" applyFont="1" applyBorder="1" applyAlignment="1">
      <alignment vertical="center" shrinkToFit="1"/>
    </xf>
    <xf numFmtId="0" fontId="28" fillId="0" borderId="77" xfId="0" applyFont="1" applyBorder="1" applyAlignment="1">
      <alignment horizontal="center" vertical="center" shrinkToFit="1"/>
    </xf>
    <xf numFmtId="0" fontId="28" fillId="0" borderId="78" xfId="0" applyFont="1" applyBorder="1" applyAlignment="1">
      <alignment horizontal="right"/>
    </xf>
    <xf numFmtId="0" fontId="21" fillId="24" borderId="25" xfId="0" applyFont="1" applyFill="1" applyBorder="1" applyAlignment="1">
      <alignment horizontal="center" vertical="center" wrapText="1" shrinkToFit="1"/>
    </xf>
    <xf numFmtId="0" fontId="0" fillId="0" borderId="0" xfId="19" applyFont="1"/>
    <xf numFmtId="180" fontId="27" fillId="0" borderId="79" xfId="0" applyNumberFormat="1" applyFont="1" applyBorder="1" applyAlignment="1">
      <alignment horizontal="right"/>
    </xf>
    <xf numFmtId="0" fontId="27" fillId="0" borderId="76" xfId="0" applyFont="1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0" fillId="0" borderId="15" xfId="0" applyBorder="1" applyAlignment="1">
      <alignment horizontal="center" vertical="center" shrinkToFit="1"/>
    </xf>
    <xf numFmtId="0" fontId="27" fillId="0" borderId="83" xfId="0" applyFont="1" applyBorder="1" applyAlignment="1">
      <alignment horizontal="center"/>
    </xf>
    <xf numFmtId="0" fontId="3" fillId="0" borderId="0" xfId="0" applyFont="1">
      <alignment vertical="center"/>
    </xf>
    <xf numFmtId="0" fontId="33" fillId="0" borderId="34" xfId="19" applyFont="1" applyBorder="1"/>
    <xf numFmtId="180" fontId="33" fillId="0" borderId="35" xfId="19" applyNumberFormat="1" applyFont="1" applyBorder="1"/>
    <xf numFmtId="0" fontId="33" fillId="0" borderId="35" xfId="19" applyFont="1" applyBorder="1"/>
    <xf numFmtId="179" fontId="33" fillId="0" borderId="35" xfId="19" applyNumberFormat="1" applyFont="1" applyBorder="1"/>
    <xf numFmtId="0" fontId="33" fillId="0" borderId="36" xfId="19" applyFont="1" applyBorder="1"/>
    <xf numFmtId="179" fontId="33" fillId="0" borderId="37" xfId="19" applyNumberFormat="1" applyFont="1" applyBorder="1"/>
    <xf numFmtId="0" fontId="33" fillId="0" borderId="37" xfId="19" applyFont="1" applyBorder="1"/>
    <xf numFmtId="179" fontId="33" fillId="0" borderId="38" xfId="19" applyNumberFormat="1" applyFont="1" applyBorder="1"/>
    <xf numFmtId="179" fontId="33" fillId="0" borderId="39" xfId="19" applyNumberFormat="1" applyFont="1" applyBorder="1"/>
    <xf numFmtId="180" fontId="33" fillId="0" borderId="50" xfId="19" applyNumberFormat="1" applyFont="1" applyBorder="1"/>
    <xf numFmtId="0" fontId="33" fillId="0" borderId="50" xfId="19" applyFont="1" applyBorder="1"/>
    <xf numFmtId="179" fontId="33" fillId="0" borderId="50" xfId="19" applyNumberFormat="1" applyFont="1" applyBorder="1"/>
    <xf numFmtId="0" fontId="33" fillId="0" borderId="48" xfId="19" applyFont="1" applyBorder="1"/>
    <xf numFmtId="179" fontId="33" fillId="0" borderId="48" xfId="19" applyNumberFormat="1" applyFont="1" applyBorder="1"/>
    <xf numFmtId="179" fontId="33" fillId="0" borderId="53" xfId="19" applyNumberFormat="1" applyFont="1" applyBorder="1"/>
    <xf numFmtId="179" fontId="33" fillId="0" borderId="66" xfId="19" applyNumberFormat="1" applyFont="1" applyBorder="1"/>
    <xf numFmtId="0" fontId="35" fillId="0" borderId="76" xfId="0" applyFont="1" applyBorder="1" applyAlignment="1">
      <alignment vertical="center" textRotation="180" shrinkToFit="1"/>
    </xf>
    <xf numFmtId="0" fontId="35" fillId="0" borderId="76" xfId="0" applyFont="1" applyBorder="1" applyAlignment="1">
      <alignment horizontal="left" vertical="center" shrinkToFit="1"/>
    </xf>
    <xf numFmtId="179" fontId="33" fillId="0" borderId="75" xfId="19" applyNumberFormat="1" applyFont="1" applyBorder="1"/>
    <xf numFmtId="0" fontId="21" fillId="0" borderId="0" xfId="19" applyFont="1"/>
    <xf numFmtId="0" fontId="36" fillId="0" borderId="11" xfId="0" applyFont="1" applyBorder="1" applyAlignment="1">
      <alignment horizontal="center" vertical="center" textRotation="255"/>
    </xf>
    <xf numFmtId="0" fontId="37" fillId="0" borderId="11" xfId="0" applyFont="1" applyBorder="1" applyAlignment="1">
      <alignment horizontal="center" vertical="center" textRotation="255"/>
    </xf>
    <xf numFmtId="0" fontId="38" fillId="0" borderId="0" xfId="19" applyFont="1"/>
    <xf numFmtId="0" fontId="40" fillId="0" borderId="0" xfId="19" applyFont="1"/>
    <xf numFmtId="0" fontId="20" fillId="0" borderId="0" xfId="19" applyFont="1"/>
    <xf numFmtId="0" fontId="41" fillId="0" borderId="0" xfId="19" applyFont="1"/>
    <xf numFmtId="0" fontId="41" fillId="0" borderId="54" xfId="19" applyFont="1" applyBorder="1"/>
    <xf numFmtId="0" fontId="47" fillId="0" borderId="0" xfId="0" applyFont="1" applyAlignment="1">
      <alignment vertical="center" shrinkToFit="1"/>
    </xf>
    <xf numFmtId="0" fontId="49" fillId="0" borderId="0" xfId="0" applyFont="1" applyAlignment="1">
      <alignment vertical="center" shrinkToFit="1"/>
    </xf>
    <xf numFmtId="0" fontId="49" fillId="0" borderId="33" xfId="0" applyFont="1" applyBorder="1" applyAlignment="1">
      <alignment vertical="center" shrinkToFit="1"/>
    </xf>
    <xf numFmtId="0" fontId="22" fillId="24" borderId="25" xfId="0" quotePrefix="1" applyFont="1" applyFill="1" applyBorder="1" applyAlignment="1">
      <alignment horizontal="center" vertical="center" shrinkToFit="1"/>
    </xf>
    <xf numFmtId="180" fontId="27" fillId="0" borderId="65" xfId="0" applyNumberFormat="1" applyFont="1" applyBorder="1" applyAlignment="1">
      <alignment horizontal="right"/>
    </xf>
    <xf numFmtId="0" fontId="27" fillId="0" borderId="92" xfId="0" applyFont="1" applyBorder="1" applyAlignment="1">
      <alignment horizontal="center"/>
    </xf>
    <xf numFmtId="0" fontId="35" fillId="0" borderId="65" xfId="0" applyFont="1" applyBorder="1" applyAlignment="1">
      <alignment horizontal="left" vertical="center" shrinkToFit="1"/>
    </xf>
    <xf numFmtId="0" fontId="35" fillId="0" borderId="65" xfId="0" applyFont="1" applyBorder="1" applyAlignment="1">
      <alignment vertical="center" textRotation="180" shrinkToFit="1"/>
    </xf>
    <xf numFmtId="0" fontId="3" fillId="0" borderId="0" xfId="0" applyFont="1" applyAlignment="1">
      <alignment horizontal="right"/>
    </xf>
    <xf numFmtId="0" fontId="22" fillId="0" borderId="30" xfId="0" applyFont="1" applyBorder="1" applyAlignment="1">
      <alignment horizontal="left" vertical="center" shrinkToFit="1"/>
    </xf>
    <xf numFmtId="179" fontId="33" fillId="0" borderId="33" xfId="19" applyNumberFormat="1" applyFont="1" applyBorder="1"/>
    <xf numFmtId="0" fontId="33" fillId="0" borderId="33" xfId="19" applyFont="1" applyBorder="1"/>
    <xf numFmtId="0" fontId="27" fillId="0" borderId="65" xfId="0" applyFont="1" applyBorder="1" applyAlignment="1">
      <alignment horizontal="left"/>
    </xf>
    <xf numFmtId="0" fontId="27" fillId="0" borderId="74" xfId="0" applyFont="1" applyBorder="1" applyAlignment="1">
      <alignment horizontal="center"/>
    </xf>
    <xf numFmtId="0" fontId="27" fillId="0" borderId="3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0" fontId="33" fillId="0" borderId="0" xfId="19" applyFont="1"/>
    <xf numFmtId="180" fontId="33" fillId="0" borderId="0" xfId="19" applyNumberFormat="1" applyFont="1"/>
    <xf numFmtId="179" fontId="33" fillId="0" borderId="0" xfId="19" applyNumberFormat="1" applyFont="1"/>
    <xf numFmtId="0" fontId="33" fillId="0" borderId="46" xfId="19" applyFont="1" applyBorder="1"/>
    <xf numFmtId="0" fontId="33" fillId="0" borderId="89" xfId="19" applyFont="1" applyBorder="1"/>
    <xf numFmtId="0" fontId="22" fillId="0" borderId="65" xfId="0" applyFont="1" applyBorder="1" applyAlignment="1">
      <alignment horizontal="left" vertical="center"/>
    </xf>
    <xf numFmtId="178" fontId="44" fillId="0" borderId="63" xfId="0" applyNumberFormat="1" applyFont="1" applyBorder="1" applyAlignment="1">
      <alignment horizontal="center" vertical="center" wrapText="1"/>
    </xf>
    <xf numFmtId="178" fontId="44" fillId="0" borderId="87" xfId="0" applyNumberFormat="1" applyFont="1" applyBorder="1" applyAlignment="1">
      <alignment horizontal="center" vertical="center" wrapText="1"/>
    </xf>
    <xf numFmtId="0" fontId="42" fillId="0" borderId="55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 shrinkToFit="1"/>
    </xf>
    <xf numFmtId="0" fontId="42" fillId="0" borderId="82" xfId="0" applyFont="1" applyBorder="1" applyAlignment="1">
      <alignment horizontal="center" vertical="center" shrinkToFit="1"/>
    </xf>
    <xf numFmtId="0" fontId="42" fillId="0" borderId="55" xfId="19" applyFont="1" applyBorder="1" applyAlignment="1">
      <alignment horizontal="center"/>
    </xf>
    <xf numFmtId="0" fontId="42" fillId="0" borderId="0" xfId="19" applyFont="1" applyAlignment="1">
      <alignment horizontal="center"/>
    </xf>
    <xf numFmtId="0" fontId="42" fillId="0" borderId="54" xfId="19" applyFont="1" applyBorder="1" applyAlignment="1">
      <alignment horizontal="center"/>
    </xf>
    <xf numFmtId="0" fontId="42" fillId="0" borderId="46" xfId="0" applyFont="1" applyBorder="1" applyAlignment="1">
      <alignment horizontal="center" vertical="center" shrinkToFit="1"/>
    </xf>
    <xf numFmtId="0" fontId="50" fillId="0" borderId="4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42" fillId="0" borderId="46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2" fillId="0" borderId="46" xfId="0" applyFont="1" applyBorder="1" applyAlignment="1">
      <alignment horizontal="right" vertical="center" shrinkToFit="1"/>
    </xf>
    <xf numFmtId="0" fontId="42" fillId="0" borderId="0" xfId="0" applyFont="1" applyAlignment="1">
      <alignment horizontal="right" vertical="center" shrinkToFit="1"/>
    </xf>
    <xf numFmtId="0" fontId="42" fillId="0" borderId="50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54" xfId="0" applyFont="1" applyBorder="1" applyAlignment="1">
      <alignment horizontal="center" vertical="center" shrinkToFit="1"/>
    </xf>
    <xf numFmtId="0" fontId="48" fillId="0" borderId="33" xfId="0" applyFont="1" applyBorder="1" applyAlignment="1">
      <alignment horizontal="center" vertical="center" shrinkToFit="1"/>
    </xf>
    <xf numFmtId="0" fontId="48" fillId="0" borderId="88" xfId="0" applyFont="1" applyBorder="1" applyAlignment="1">
      <alignment horizontal="center" vertical="center" shrinkToFit="1"/>
    </xf>
    <xf numFmtId="0" fontId="42" fillId="0" borderId="51" xfId="0" quotePrefix="1" applyFont="1" applyBorder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shrinkToFit="1"/>
    </xf>
    <xf numFmtId="178" fontId="20" fillId="0" borderId="40" xfId="0" applyNumberFormat="1" applyFont="1" applyBorder="1" applyAlignment="1">
      <alignment horizontal="center" vertical="center" wrapText="1"/>
    </xf>
    <xf numFmtId="178" fontId="20" fillId="0" borderId="41" xfId="0" applyNumberFormat="1" applyFont="1" applyBorder="1" applyAlignment="1">
      <alignment horizontal="center" vertical="center" wrapText="1"/>
    </xf>
    <xf numFmtId="178" fontId="20" fillId="0" borderId="44" xfId="0" applyNumberFormat="1" applyFont="1" applyBorder="1" applyAlignment="1">
      <alignment horizontal="center" vertical="center" wrapText="1"/>
    </xf>
    <xf numFmtId="178" fontId="20" fillId="0" borderId="50" xfId="0" applyNumberFormat="1" applyFont="1" applyBorder="1" applyAlignment="1">
      <alignment horizontal="center" vertical="center" wrapText="1"/>
    </xf>
    <xf numFmtId="178" fontId="20" fillId="0" borderId="51" xfId="0" applyNumberFormat="1" applyFont="1" applyBorder="1" applyAlignment="1">
      <alignment horizontal="center" vertical="center" wrapText="1"/>
    </xf>
    <xf numFmtId="178" fontId="20" fillId="0" borderId="42" xfId="0" applyNumberFormat="1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shrinkToFit="1"/>
    </xf>
    <xf numFmtId="178" fontId="20" fillId="0" borderId="86" xfId="0" applyNumberFormat="1" applyFont="1" applyBorder="1" applyAlignment="1">
      <alignment horizontal="center" vertical="center" wrapText="1"/>
    </xf>
    <xf numFmtId="178" fontId="20" fillId="0" borderId="47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wrapText="1"/>
    </xf>
    <xf numFmtId="178" fontId="20" fillId="0" borderId="91" xfId="0" applyNumberFormat="1" applyFont="1" applyBorder="1" applyAlignment="1">
      <alignment horizontal="right" vertical="center" wrapText="1"/>
    </xf>
    <xf numFmtId="178" fontId="20" fillId="0" borderId="63" xfId="0" applyNumberFormat="1" applyFont="1" applyBorder="1" applyAlignment="1">
      <alignment horizontal="right" vertical="center" wrapText="1"/>
    </xf>
    <xf numFmtId="178" fontId="43" fillId="0" borderId="63" xfId="0" applyNumberFormat="1" applyFont="1" applyBorder="1" applyAlignment="1">
      <alignment horizontal="center" vertical="center" wrapText="1"/>
    </xf>
    <xf numFmtId="0" fontId="42" fillId="0" borderId="60" xfId="0" applyFont="1" applyBorder="1" applyAlignment="1">
      <alignment horizontal="center" vertical="center" shrinkToFit="1"/>
    </xf>
    <xf numFmtId="0" fontId="38" fillId="0" borderId="0" xfId="19" applyFont="1" applyAlignment="1">
      <alignment horizontal="left"/>
    </xf>
    <xf numFmtId="0" fontId="39" fillId="0" borderId="0" xfId="0" applyFont="1" applyAlignment="1">
      <alignment horizontal="center" vertical="center"/>
    </xf>
    <xf numFmtId="0" fontId="42" fillId="0" borderId="50" xfId="0" applyFont="1" applyBorder="1" applyAlignment="1">
      <alignment horizontal="center" vertical="center" wrapText="1" shrinkToFit="1"/>
    </xf>
    <xf numFmtId="0" fontId="42" fillId="0" borderId="53" xfId="0" applyFont="1" applyBorder="1" applyAlignment="1">
      <alignment horizontal="center" vertical="center" wrapText="1" shrinkToFit="1"/>
    </xf>
    <xf numFmtId="178" fontId="20" fillId="0" borderId="53" xfId="0" applyNumberFormat="1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/>
    </xf>
    <xf numFmtId="0" fontId="42" fillId="0" borderId="9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6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1" fillId="0" borderId="16" xfId="0" applyFont="1" applyBorder="1" applyAlignment="1">
      <alignment horizontal="center" vertical="center" textRotation="180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35" fillId="0" borderId="30" xfId="0" applyFont="1" applyBorder="1" applyAlignment="1">
      <alignment horizontal="center" vertical="center" wrapText="1" shrinkToFit="1"/>
    </xf>
    <xf numFmtId="0" fontId="35" fillId="0" borderId="20" xfId="0" applyFont="1" applyBorder="1" applyAlignment="1">
      <alignment horizontal="center" vertical="center" wrapText="1" shrinkToFit="1"/>
    </xf>
    <xf numFmtId="0" fontId="35" fillId="0" borderId="65" xfId="0" applyFont="1" applyBorder="1" applyAlignment="1">
      <alignment horizontal="center" vertical="center" wrapText="1" shrinkToFit="1"/>
    </xf>
    <xf numFmtId="0" fontId="29" fillId="0" borderId="81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25" xfId="0" applyFont="1" applyBorder="1" applyAlignment="1">
      <alignment horizontal="center" vertical="center" textRotation="180" shrinkToFit="1"/>
    </xf>
    <xf numFmtId="0" fontId="21" fillId="0" borderId="45" xfId="0" applyFont="1" applyBorder="1" applyAlignment="1">
      <alignment horizontal="right" vertical="top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35" fillId="0" borderId="25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right" vertical="top"/>
    </xf>
    <xf numFmtId="0" fontId="21" fillId="0" borderId="84" xfId="0" applyFont="1" applyBorder="1" applyAlignment="1">
      <alignment horizontal="center" vertical="center" textRotation="180" shrinkToFit="1"/>
    </xf>
    <xf numFmtId="0" fontId="22" fillId="0" borderId="76" xfId="0" applyFont="1" applyBorder="1" applyAlignment="1">
      <alignment horizontal="center" vertical="center" wrapText="1" shrinkToFit="1"/>
    </xf>
    <xf numFmtId="0" fontId="22" fillId="0" borderId="85" xfId="0" applyFont="1" applyBorder="1" applyAlignment="1">
      <alignment horizontal="center" vertical="center" wrapText="1" shrinkToFit="1"/>
    </xf>
    <xf numFmtId="0" fontId="21" fillId="0" borderId="30" xfId="0" applyFont="1" applyBorder="1" applyAlignment="1">
      <alignment horizontal="center" vertical="center" wrapText="1" shrinkToFit="1"/>
    </xf>
    <xf numFmtId="0" fontId="21" fillId="0" borderId="20" xfId="0" applyFont="1" applyBorder="1" applyAlignment="1">
      <alignment horizontal="center" vertical="center" wrapText="1" shrinkToFit="1"/>
    </xf>
    <xf numFmtId="0" fontId="21" fillId="0" borderId="25" xfId="0" applyFont="1" applyBorder="1" applyAlignment="1">
      <alignment horizontal="center" vertical="center" wrapText="1" shrinkToFit="1"/>
    </xf>
    <xf numFmtId="0" fontId="51" fillId="0" borderId="5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 shrinkToFit="1"/>
    </xf>
    <xf numFmtId="0" fontId="51" fillId="0" borderId="56" xfId="0" applyFont="1" applyBorder="1" applyAlignment="1">
      <alignment horizontal="center" vertical="center" shrinkToFit="1"/>
    </xf>
    <xf numFmtId="0" fontId="51" fillId="0" borderId="60" xfId="0" applyFont="1" applyBorder="1" applyAlignment="1">
      <alignment horizontal="center" vertical="center" shrinkToFit="1"/>
    </xf>
    <xf numFmtId="0" fontId="51" fillId="0" borderId="59" xfId="0" applyFont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6600FF"/>
      <color rgb="FF008000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emf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272144</xdr:colOff>
      <xdr:row>0</xdr:row>
      <xdr:rowOff>65316</xdr:rowOff>
    </xdr:from>
    <xdr:to>
      <xdr:col>20</xdr:col>
      <xdr:colOff>337458</xdr:colOff>
      <xdr:row>1</xdr:row>
      <xdr:rowOff>337456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26687" y="65316"/>
          <a:ext cx="2253342" cy="478969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9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5</xdr:col>
      <xdr:colOff>428623</xdr:colOff>
      <xdr:row>0</xdr:row>
      <xdr:rowOff>127908</xdr:rowOff>
    </xdr:from>
    <xdr:to>
      <xdr:col>8</xdr:col>
      <xdr:colOff>707572</xdr:colOff>
      <xdr:row>1</xdr:row>
      <xdr:rowOff>304800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31052" y="127908"/>
          <a:ext cx="2466977" cy="38372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2</xdr:col>
      <xdr:colOff>32658</xdr:colOff>
      <xdr:row>47</xdr:row>
      <xdr:rowOff>130629</xdr:rowOff>
    </xdr:from>
    <xdr:to>
      <xdr:col>4</xdr:col>
      <xdr:colOff>368664</xdr:colOff>
      <xdr:row>49</xdr:row>
      <xdr:rowOff>147320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BC973D3C-570E-436C-83AC-F5AD27CDA0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947058" y="11049000"/>
          <a:ext cx="1794692" cy="441233"/>
        </a:xfrm>
        <a:prstGeom prst="rect">
          <a:avLst/>
        </a:prstGeom>
      </xdr:spPr>
    </xdr:pic>
    <xdr:clientData/>
  </xdr:twoCellAnchor>
  <xdr:twoCellAnchor editAs="oneCell">
    <xdr:from>
      <xdr:col>10</xdr:col>
      <xdr:colOff>174171</xdr:colOff>
      <xdr:row>47</xdr:row>
      <xdr:rowOff>130628</xdr:rowOff>
    </xdr:from>
    <xdr:to>
      <xdr:col>12</xdr:col>
      <xdr:colOff>163285</xdr:colOff>
      <xdr:row>49</xdr:row>
      <xdr:rowOff>119742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EF089E9E-A770-4069-94AE-6132CF812B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923314" y="10776857"/>
          <a:ext cx="1447800" cy="4136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642256</xdr:colOff>
      <xdr:row>47</xdr:row>
      <xdr:rowOff>163287</xdr:rowOff>
    </xdr:from>
    <xdr:to>
      <xdr:col>8</xdr:col>
      <xdr:colOff>405567</xdr:colOff>
      <xdr:row>49</xdr:row>
      <xdr:rowOff>163286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76E23E7-9D19-4ED8-8F16-CDF66800D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744685" y="10809516"/>
          <a:ext cx="1951339" cy="424541"/>
        </a:xfrm>
        <a:prstGeom prst="rect">
          <a:avLst/>
        </a:prstGeom>
      </xdr:spPr>
    </xdr:pic>
    <xdr:clientData/>
  </xdr:twoCellAnchor>
  <xdr:twoCellAnchor editAs="oneCell">
    <xdr:from>
      <xdr:col>1</xdr:col>
      <xdr:colOff>446313</xdr:colOff>
      <xdr:row>0</xdr:row>
      <xdr:rowOff>1</xdr:rowOff>
    </xdr:from>
    <xdr:to>
      <xdr:col>4</xdr:col>
      <xdr:colOff>413656</xdr:colOff>
      <xdr:row>1</xdr:row>
      <xdr:rowOff>261258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D3374BA7-E111-42E4-B35C-7585C74D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370" y="1"/>
          <a:ext cx="2155372" cy="468086"/>
        </a:xfrm>
        <a:prstGeom prst="rect">
          <a:avLst/>
        </a:prstGeom>
      </xdr:spPr>
    </xdr:pic>
    <xdr:clientData/>
  </xdr:twoCellAnchor>
  <xdr:twoCellAnchor editAs="oneCell">
    <xdr:from>
      <xdr:col>18</xdr:col>
      <xdr:colOff>647337</xdr:colOff>
      <xdr:row>39</xdr:row>
      <xdr:rowOff>21771</xdr:rowOff>
    </xdr:from>
    <xdr:to>
      <xdr:col>20</xdr:col>
      <xdr:colOff>432658</xdr:colOff>
      <xdr:row>43</xdr:row>
      <xdr:rowOff>187235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8BF0D4DF-5C44-4A6B-A235-CA67DA87C1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266057" y="8815251"/>
          <a:ext cx="1248361" cy="1110344"/>
        </a:xfrm>
        <a:prstGeom prst="rect">
          <a:avLst/>
        </a:prstGeom>
      </xdr:spPr>
    </xdr:pic>
    <xdr:clientData/>
  </xdr:twoCellAnchor>
  <xdr:oneCellAnchor>
    <xdr:from>
      <xdr:col>9</xdr:col>
      <xdr:colOff>119017</xdr:colOff>
      <xdr:row>42</xdr:row>
      <xdr:rowOff>64589</xdr:rowOff>
    </xdr:from>
    <xdr:ext cx="2636519" cy="956128"/>
    <xdr:pic>
      <xdr:nvPicPr>
        <xdr:cNvPr id="15" name="圖片 14">
          <a:extLst>
            <a:ext uri="{FF2B5EF4-FFF2-40B4-BE49-F238E27FC236}">
              <a16:creationId xmlns:a16="http://schemas.microsoft.com/office/drawing/2014/main" id="{1FCBDDAE-3762-4A67-BEA6-A6A06FA5B0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6154057" y="9566729"/>
          <a:ext cx="2636519" cy="95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topLeftCell="A2" zoomScale="70" zoomScaleNormal="70" workbookViewId="0">
      <selection activeCell="J8" sqref="J8:M8"/>
    </sheetView>
  </sheetViews>
  <sheetFormatPr defaultColWidth="9" defaultRowHeight="16.2" x14ac:dyDescent="0.3"/>
  <cols>
    <col min="1" max="1" width="2.6640625" style="77" customWidth="1"/>
    <col min="2" max="20" width="10.6640625" style="78" customWidth="1"/>
    <col min="21" max="21" width="9.44140625" style="78" customWidth="1"/>
    <col min="22" max="22" width="9" style="119"/>
    <col min="23" max="16384" width="9" style="77"/>
  </cols>
  <sheetData>
    <row r="1" spans="2:22" x14ac:dyDescent="0.3"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V1" s="77"/>
    </row>
    <row r="2" spans="2:22" ht="30" customHeight="1" thickBot="1" x14ac:dyDescent="0.45">
      <c r="B2" s="233"/>
      <c r="C2" s="233"/>
      <c r="D2" s="233"/>
      <c r="E2" s="233"/>
      <c r="F2" s="233"/>
      <c r="G2" s="148"/>
      <c r="H2" s="148"/>
      <c r="I2" s="148"/>
      <c r="J2" s="232"/>
      <c r="K2" s="232"/>
      <c r="L2" s="232"/>
      <c r="M2" s="232"/>
      <c r="N2" s="232"/>
      <c r="O2" s="232"/>
      <c r="P2" s="232"/>
      <c r="Q2" s="149"/>
      <c r="R2" s="149"/>
      <c r="S2" s="150"/>
      <c r="T2" s="150"/>
      <c r="V2" s="77"/>
    </row>
    <row r="3" spans="2:22" s="145" customFormat="1" ht="19.95" customHeight="1" x14ac:dyDescent="0.4">
      <c r="B3" s="217" t="s">
        <v>148</v>
      </c>
      <c r="C3" s="218"/>
      <c r="D3" s="218"/>
      <c r="E3" s="219"/>
      <c r="F3" s="218" t="s">
        <v>149</v>
      </c>
      <c r="G3" s="218"/>
      <c r="H3" s="218"/>
      <c r="I3" s="218"/>
      <c r="J3" s="225" t="s">
        <v>150</v>
      </c>
      <c r="K3" s="218"/>
      <c r="L3" s="218"/>
      <c r="M3" s="219"/>
      <c r="N3" s="218" t="s">
        <v>151</v>
      </c>
      <c r="O3" s="218"/>
      <c r="P3" s="218"/>
      <c r="Q3" s="219"/>
      <c r="R3" s="218" t="s">
        <v>152</v>
      </c>
      <c r="S3" s="218"/>
      <c r="T3" s="218"/>
      <c r="U3" s="222"/>
    </row>
    <row r="4" spans="2:22" s="151" customFormat="1" ht="19.05" customHeight="1" x14ac:dyDescent="0.45">
      <c r="B4" s="196" t="s">
        <v>207</v>
      </c>
      <c r="C4" s="179"/>
      <c r="D4" s="179"/>
      <c r="E4" s="179"/>
      <c r="F4" s="226" t="s">
        <v>146</v>
      </c>
      <c r="G4" s="226"/>
      <c r="H4" s="226"/>
      <c r="I4" s="226"/>
      <c r="J4" s="178" t="s">
        <v>173</v>
      </c>
      <c r="K4" s="179"/>
      <c r="L4" s="179"/>
      <c r="M4" s="179"/>
      <c r="N4" s="190" t="s">
        <v>115</v>
      </c>
      <c r="O4" s="191"/>
      <c r="P4" s="191"/>
      <c r="Q4" s="231"/>
      <c r="R4" s="178" t="s">
        <v>220</v>
      </c>
      <c r="S4" s="179"/>
      <c r="T4" s="179"/>
      <c r="U4" s="182"/>
    </row>
    <row r="5" spans="2:22" s="151" customFormat="1" ht="19.05" customHeight="1" x14ac:dyDescent="0.45">
      <c r="B5" s="196"/>
      <c r="C5" s="179"/>
      <c r="D5" s="179"/>
      <c r="E5" s="180"/>
      <c r="F5" s="264" t="s">
        <v>229</v>
      </c>
      <c r="G5" s="265"/>
      <c r="H5" s="265"/>
      <c r="I5" s="265"/>
      <c r="J5" s="264" t="s">
        <v>220</v>
      </c>
      <c r="K5" s="265"/>
      <c r="L5" s="265"/>
      <c r="M5" s="265"/>
      <c r="N5" s="264" t="s">
        <v>232</v>
      </c>
      <c r="O5" s="265"/>
      <c r="P5" s="265"/>
      <c r="Q5" s="269"/>
      <c r="R5" s="178" t="s">
        <v>175</v>
      </c>
      <c r="S5" s="179"/>
      <c r="T5" s="179"/>
      <c r="U5" s="182"/>
    </row>
    <row r="6" spans="2:22" s="151" customFormat="1" ht="19.05" customHeight="1" x14ac:dyDescent="0.45">
      <c r="B6" s="196"/>
      <c r="C6" s="179"/>
      <c r="D6" s="179"/>
      <c r="E6" s="180"/>
      <c r="F6" s="178"/>
      <c r="G6" s="179"/>
      <c r="H6" s="179"/>
      <c r="I6" s="180"/>
      <c r="J6" s="178"/>
      <c r="K6" s="179"/>
      <c r="L6" s="179"/>
      <c r="M6" s="179"/>
      <c r="N6" s="178"/>
      <c r="O6" s="179"/>
      <c r="P6" s="179"/>
      <c r="Q6" s="179"/>
      <c r="R6" s="178"/>
      <c r="S6" s="179"/>
      <c r="T6" s="179"/>
      <c r="U6" s="182"/>
    </row>
    <row r="7" spans="2:22" s="151" customFormat="1" ht="19.05" customHeight="1" x14ac:dyDescent="0.45">
      <c r="B7" s="196"/>
      <c r="C7" s="179"/>
      <c r="D7" s="179"/>
      <c r="E7" s="179"/>
      <c r="F7" s="178"/>
      <c r="G7" s="179"/>
      <c r="H7" s="179"/>
      <c r="I7" s="180"/>
      <c r="J7" s="178"/>
      <c r="K7" s="179"/>
      <c r="L7" s="179"/>
      <c r="M7" s="179"/>
      <c r="N7" s="178"/>
      <c r="O7" s="179"/>
      <c r="P7" s="179"/>
      <c r="Q7" s="179"/>
      <c r="R7" s="178"/>
      <c r="S7" s="179"/>
      <c r="T7" s="179"/>
      <c r="U7" s="182"/>
    </row>
    <row r="8" spans="2:22" s="151" customFormat="1" ht="19.05" customHeight="1" x14ac:dyDescent="0.45">
      <c r="B8" s="215"/>
      <c r="C8" s="188"/>
      <c r="D8" s="188"/>
      <c r="E8" s="188"/>
      <c r="F8" s="185"/>
      <c r="G8" s="186"/>
      <c r="H8" s="186"/>
      <c r="I8" s="227"/>
      <c r="J8" s="188"/>
      <c r="K8" s="188"/>
      <c r="L8" s="188"/>
      <c r="M8" s="185"/>
      <c r="N8" s="188"/>
      <c r="O8" s="188"/>
      <c r="P8" s="188"/>
      <c r="Q8" s="185"/>
      <c r="R8" s="185"/>
      <c r="S8" s="186"/>
      <c r="T8" s="186"/>
      <c r="U8" s="187"/>
    </row>
    <row r="9" spans="2:22" s="151" customFormat="1" ht="19.05" customHeight="1" x14ac:dyDescent="0.45">
      <c r="B9" s="213"/>
      <c r="C9" s="203"/>
      <c r="D9" s="203"/>
      <c r="E9" s="203"/>
      <c r="F9" s="216"/>
      <c r="G9" s="211"/>
      <c r="H9" s="211"/>
      <c r="I9" s="223"/>
      <c r="J9" s="216"/>
      <c r="K9" s="211"/>
      <c r="L9" s="211"/>
      <c r="M9" s="211"/>
      <c r="N9" s="203"/>
      <c r="O9" s="203"/>
      <c r="P9" s="203"/>
      <c r="Q9" s="216"/>
      <c r="R9" s="234" t="s">
        <v>134</v>
      </c>
      <c r="S9" s="234"/>
      <c r="T9" s="234"/>
      <c r="U9" s="235"/>
    </row>
    <row r="10" spans="2:22" s="85" customFormat="1" ht="12.9" customHeight="1" x14ac:dyDescent="0.25">
      <c r="B10" s="126"/>
      <c r="C10" s="127"/>
      <c r="D10" s="128"/>
      <c r="E10" s="129"/>
      <c r="F10" s="128" t="s">
        <v>42</v>
      </c>
      <c r="G10" s="127">
        <f>第一週明細!W20</f>
        <v>412.3</v>
      </c>
      <c r="H10" s="128" t="s">
        <v>9</v>
      </c>
      <c r="I10" s="133">
        <f>第一週明細!W16</f>
        <v>7.5</v>
      </c>
      <c r="J10" s="128" t="s">
        <v>42</v>
      </c>
      <c r="K10" s="127">
        <f>第一週明細!W28</f>
        <v>436.5</v>
      </c>
      <c r="L10" s="128" t="s">
        <v>9</v>
      </c>
      <c r="M10" s="133">
        <f>第一週明細!W24</f>
        <v>6.5</v>
      </c>
      <c r="N10" s="128" t="s">
        <v>42</v>
      </c>
      <c r="O10" s="127">
        <f>第一週明細!W20</f>
        <v>412.3</v>
      </c>
      <c r="P10" s="128" t="s">
        <v>9</v>
      </c>
      <c r="Q10" s="133">
        <f>第一週明細!W16</f>
        <v>7.5</v>
      </c>
      <c r="R10" s="136" t="s">
        <v>42</v>
      </c>
      <c r="S10" s="135">
        <f>第一週明細!W44</f>
        <v>346.7</v>
      </c>
      <c r="T10" s="136" t="s">
        <v>9</v>
      </c>
      <c r="U10" s="140">
        <f>第一週明細!W40</f>
        <v>9.5</v>
      </c>
    </row>
    <row r="11" spans="2:22" s="85" customFormat="1" ht="12.9" customHeight="1" thickBot="1" x14ac:dyDescent="0.3">
      <c r="B11" s="130"/>
      <c r="C11" s="131"/>
      <c r="D11" s="132"/>
      <c r="E11" s="131"/>
      <c r="F11" s="132" t="s">
        <v>7</v>
      </c>
      <c r="G11" s="131">
        <f>第一週明細!W14</f>
        <v>68.5</v>
      </c>
      <c r="H11" s="132" t="s">
        <v>11</v>
      </c>
      <c r="I11" s="134">
        <f>第一週明細!W18</f>
        <v>17.7</v>
      </c>
      <c r="J11" s="132" t="s">
        <v>7</v>
      </c>
      <c r="K11" s="131">
        <f>第一週明細!W22</f>
        <v>77</v>
      </c>
      <c r="L11" s="132" t="s">
        <v>11</v>
      </c>
      <c r="M11" s="134">
        <f>第一週明細!W26</f>
        <v>17.5</v>
      </c>
      <c r="N11" s="132" t="s">
        <v>7</v>
      </c>
      <c r="O11" s="131">
        <f>第一週明細!W14</f>
        <v>68.5</v>
      </c>
      <c r="P11" s="132" t="s">
        <v>43</v>
      </c>
      <c r="Q11" s="134">
        <f>第一週明細!W18</f>
        <v>17.7</v>
      </c>
      <c r="R11" s="132" t="s">
        <v>7</v>
      </c>
      <c r="S11" s="131">
        <f>第一週明細!W38</f>
        <v>48</v>
      </c>
      <c r="T11" s="132" t="s">
        <v>11</v>
      </c>
      <c r="U11" s="144">
        <f>第一週明細!W42</f>
        <v>17.299999999999997</v>
      </c>
    </row>
    <row r="12" spans="2:22" s="145" customFormat="1" ht="19.95" customHeight="1" x14ac:dyDescent="0.4">
      <c r="B12" s="217" t="s">
        <v>153</v>
      </c>
      <c r="C12" s="218"/>
      <c r="D12" s="218"/>
      <c r="E12" s="219"/>
      <c r="F12" s="218" t="s">
        <v>154</v>
      </c>
      <c r="G12" s="218"/>
      <c r="H12" s="218"/>
      <c r="I12" s="218"/>
      <c r="J12" s="225" t="s">
        <v>155</v>
      </c>
      <c r="K12" s="218"/>
      <c r="L12" s="218"/>
      <c r="M12" s="219"/>
      <c r="N12" s="218" t="s">
        <v>156</v>
      </c>
      <c r="O12" s="218"/>
      <c r="P12" s="218"/>
      <c r="Q12" s="218"/>
      <c r="R12" s="220" t="s">
        <v>157</v>
      </c>
      <c r="S12" s="220"/>
      <c r="T12" s="220"/>
      <c r="U12" s="236"/>
    </row>
    <row r="13" spans="2:22" s="151" customFormat="1" ht="19.05" customHeight="1" x14ac:dyDescent="0.45">
      <c r="B13" s="196" t="s">
        <v>207</v>
      </c>
      <c r="C13" s="179"/>
      <c r="D13" s="179"/>
      <c r="E13" s="179"/>
      <c r="F13" s="226" t="s">
        <v>225</v>
      </c>
      <c r="G13" s="226"/>
      <c r="H13" s="226"/>
      <c r="I13" s="190"/>
      <c r="J13" s="178" t="s">
        <v>175</v>
      </c>
      <c r="K13" s="179"/>
      <c r="L13" s="179"/>
      <c r="M13" s="179"/>
      <c r="N13" s="226" t="s">
        <v>216</v>
      </c>
      <c r="O13" s="226"/>
      <c r="P13" s="226"/>
      <c r="Q13" s="226"/>
      <c r="R13" s="178" t="s">
        <v>181</v>
      </c>
      <c r="S13" s="179"/>
      <c r="T13" s="179"/>
      <c r="U13" s="182"/>
    </row>
    <row r="14" spans="2:22" s="151" customFormat="1" ht="19.05" customHeight="1" x14ac:dyDescent="0.45">
      <c r="B14" s="196"/>
      <c r="C14" s="179"/>
      <c r="D14" s="179"/>
      <c r="E14" s="180"/>
      <c r="F14" s="183" t="s">
        <v>213</v>
      </c>
      <c r="G14" s="184"/>
      <c r="H14" s="184"/>
      <c r="I14" s="184"/>
      <c r="J14" s="183" t="s">
        <v>113</v>
      </c>
      <c r="K14" s="184"/>
      <c r="L14" s="184"/>
      <c r="M14" s="184"/>
      <c r="N14" s="183"/>
      <c r="O14" s="184"/>
      <c r="P14" s="184"/>
      <c r="Q14" s="189"/>
      <c r="R14" s="183" t="s">
        <v>135</v>
      </c>
      <c r="S14" s="184"/>
      <c r="T14" s="184"/>
      <c r="U14" s="237"/>
    </row>
    <row r="15" spans="2:22" s="151" customFormat="1" ht="19.05" customHeight="1" x14ac:dyDescent="0.45">
      <c r="B15" s="196"/>
      <c r="C15" s="179"/>
      <c r="D15" s="179"/>
      <c r="E15" s="180"/>
      <c r="F15" s="178"/>
      <c r="G15" s="179"/>
      <c r="H15" s="179"/>
      <c r="I15" s="180"/>
      <c r="J15" s="183"/>
      <c r="K15" s="184"/>
      <c r="L15" s="184"/>
      <c r="M15" s="184"/>
      <c r="N15" s="178"/>
      <c r="O15" s="179"/>
      <c r="P15" s="179"/>
      <c r="Q15" s="180"/>
      <c r="R15" s="183"/>
      <c r="S15" s="184"/>
      <c r="T15" s="184"/>
      <c r="U15" s="237"/>
    </row>
    <row r="16" spans="2:22" s="151" customFormat="1" ht="19.05" customHeight="1" x14ac:dyDescent="0.45">
      <c r="B16" s="196"/>
      <c r="C16" s="179"/>
      <c r="D16" s="179"/>
      <c r="E16" s="179"/>
      <c r="F16" s="214"/>
      <c r="G16" s="214"/>
      <c r="H16" s="214"/>
      <c r="I16" s="214"/>
      <c r="J16" s="214"/>
      <c r="K16" s="214"/>
      <c r="L16" s="214"/>
      <c r="M16" s="178"/>
      <c r="N16" s="214"/>
      <c r="O16" s="214"/>
      <c r="P16" s="214"/>
      <c r="Q16" s="214"/>
      <c r="U16" s="152"/>
    </row>
    <row r="17" spans="2:21" s="151" customFormat="1" ht="19.05" customHeight="1" x14ac:dyDescent="0.45">
      <c r="B17" s="215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5"/>
      <c r="S17" s="186"/>
      <c r="T17" s="186"/>
      <c r="U17" s="187"/>
    </row>
    <row r="18" spans="2:21" s="151" customFormat="1" ht="19.05" customHeight="1" x14ac:dyDescent="0.45">
      <c r="B18" s="213"/>
      <c r="C18" s="203"/>
      <c r="D18" s="203"/>
      <c r="E18" s="203"/>
      <c r="F18" s="203" t="s">
        <v>134</v>
      </c>
      <c r="G18" s="203"/>
      <c r="H18" s="203"/>
      <c r="I18" s="203"/>
      <c r="J18" s="203" t="s">
        <v>215</v>
      </c>
      <c r="K18" s="203"/>
      <c r="L18" s="203"/>
      <c r="M18" s="203"/>
      <c r="N18" s="203" t="s">
        <v>218</v>
      </c>
      <c r="O18" s="203"/>
      <c r="P18" s="203"/>
      <c r="Q18" s="203"/>
      <c r="R18" s="216" t="s">
        <v>134</v>
      </c>
      <c r="S18" s="211"/>
      <c r="T18" s="211"/>
      <c r="U18" s="212"/>
    </row>
    <row r="19" spans="2:21" s="85" customFormat="1" ht="12.9" customHeight="1" x14ac:dyDescent="0.25">
      <c r="B19" s="126"/>
      <c r="C19" s="127"/>
      <c r="D19" s="128"/>
      <c r="E19" s="129"/>
      <c r="F19" s="128" t="s">
        <v>42</v>
      </c>
      <c r="G19" s="127">
        <f>第二週明細!W20</f>
        <v>419.7</v>
      </c>
      <c r="H19" s="128" t="s">
        <v>9</v>
      </c>
      <c r="I19" s="129">
        <f>第二週明細!W16</f>
        <v>6.5</v>
      </c>
      <c r="J19" s="128" t="s">
        <v>47</v>
      </c>
      <c r="K19" s="127">
        <f>第二週明細!W28</f>
        <v>373.8</v>
      </c>
      <c r="L19" s="128" t="s">
        <v>9</v>
      </c>
      <c r="M19" s="129">
        <f>第二週明細!W24</f>
        <v>8.1999999999999993</v>
      </c>
      <c r="N19" s="128" t="s">
        <v>42</v>
      </c>
      <c r="O19" s="127">
        <f>第二週明細!W36</f>
        <v>419.2</v>
      </c>
      <c r="P19" s="128" t="s">
        <v>9</v>
      </c>
      <c r="Q19" s="129">
        <f>第二週明細!W32</f>
        <v>0</v>
      </c>
      <c r="R19" s="128" t="s">
        <v>42</v>
      </c>
      <c r="S19" s="127">
        <f>第二週明細!W44</f>
        <v>409.7</v>
      </c>
      <c r="T19" s="128" t="s">
        <v>9</v>
      </c>
      <c r="U19" s="141">
        <f>第二週明細!W40</f>
        <v>4.5</v>
      </c>
    </row>
    <row r="20" spans="2:21" s="85" customFormat="1" ht="12.9" customHeight="1" thickBot="1" x14ac:dyDescent="0.3">
      <c r="B20" s="130"/>
      <c r="C20" s="131"/>
      <c r="D20" s="132"/>
      <c r="E20" s="131"/>
      <c r="F20" s="132" t="s">
        <v>7</v>
      </c>
      <c r="G20" s="131">
        <f>第二週明細!W14</f>
        <v>78</v>
      </c>
      <c r="H20" s="132" t="s">
        <v>11</v>
      </c>
      <c r="I20" s="131">
        <f>第二週明細!W18</f>
        <v>12.3</v>
      </c>
      <c r="J20" s="138" t="s">
        <v>7</v>
      </c>
      <c r="K20" s="139">
        <f>第二週明細!W22</f>
        <v>57.6</v>
      </c>
      <c r="L20" s="138" t="s">
        <v>11</v>
      </c>
      <c r="M20" s="139">
        <f>第二週明細!W26</f>
        <v>17.399999999999999</v>
      </c>
      <c r="N20" s="132" t="s">
        <v>7</v>
      </c>
      <c r="O20" s="131">
        <f>第二週明細!W30</f>
        <v>94.5</v>
      </c>
      <c r="P20" s="132" t="s">
        <v>11</v>
      </c>
      <c r="Q20" s="131">
        <f>第二週明細!W34</f>
        <v>10.3</v>
      </c>
      <c r="R20" s="138" t="s">
        <v>7</v>
      </c>
      <c r="S20" s="139">
        <f>第二週明細!W38</f>
        <v>78</v>
      </c>
      <c r="T20" s="138" t="s">
        <v>11</v>
      </c>
      <c r="U20" s="95">
        <f>第二週明細!W42</f>
        <v>14.3</v>
      </c>
    </row>
    <row r="21" spans="2:21" s="145" customFormat="1" ht="19.95" customHeight="1" x14ac:dyDescent="0.4">
      <c r="B21" s="217" t="s">
        <v>158</v>
      </c>
      <c r="C21" s="218"/>
      <c r="D21" s="218"/>
      <c r="E21" s="219"/>
      <c r="F21" s="218" t="s">
        <v>159</v>
      </c>
      <c r="G21" s="218"/>
      <c r="H21" s="218"/>
      <c r="I21" s="218"/>
      <c r="J21" s="218" t="s">
        <v>160</v>
      </c>
      <c r="K21" s="218"/>
      <c r="L21" s="218"/>
      <c r="M21" s="218"/>
      <c r="N21" s="218" t="s">
        <v>161</v>
      </c>
      <c r="O21" s="218"/>
      <c r="P21" s="218"/>
      <c r="Q21" s="218"/>
      <c r="R21" s="218" t="s">
        <v>162</v>
      </c>
      <c r="S21" s="218"/>
      <c r="T21" s="218"/>
      <c r="U21" s="222"/>
    </row>
    <row r="22" spans="2:21" s="151" customFormat="1" ht="19.05" customHeight="1" x14ac:dyDescent="0.45">
      <c r="B22" s="196" t="s">
        <v>207</v>
      </c>
      <c r="C22" s="179"/>
      <c r="D22" s="179"/>
      <c r="E22" s="179"/>
      <c r="F22" s="226" t="s">
        <v>106</v>
      </c>
      <c r="G22" s="226"/>
      <c r="H22" s="226"/>
      <c r="I22" s="226"/>
      <c r="J22" s="266" t="s">
        <v>175</v>
      </c>
      <c r="K22" s="267"/>
      <c r="L22" s="267"/>
      <c r="M22" s="268"/>
      <c r="N22" s="178" t="s">
        <v>223</v>
      </c>
      <c r="O22" s="179"/>
      <c r="P22" s="179"/>
      <c r="Q22" s="179"/>
      <c r="R22" s="178" t="s">
        <v>107</v>
      </c>
      <c r="S22" s="179"/>
      <c r="T22" s="179"/>
      <c r="U22" s="182"/>
    </row>
    <row r="23" spans="2:21" s="151" customFormat="1" ht="19.05" customHeight="1" x14ac:dyDescent="0.45">
      <c r="B23" s="196"/>
      <c r="C23" s="179"/>
      <c r="D23" s="179"/>
      <c r="E23" s="180"/>
      <c r="F23" s="264" t="s">
        <v>229</v>
      </c>
      <c r="G23" s="265"/>
      <c r="H23" s="265"/>
      <c r="I23" s="265"/>
      <c r="J23" s="178" t="s">
        <v>222</v>
      </c>
      <c r="K23" s="179"/>
      <c r="L23" s="179"/>
      <c r="M23" s="180"/>
      <c r="N23" s="264" t="s">
        <v>232</v>
      </c>
      <c r="O23" s="265"/>
      <c r="P23" s="265"/>
      <c r="Q23" s="269"/>
      <c r="R23" s="183" t="s">
        <v>185</v>
      </c>
      <c r="S23" s="184"/>
      <c r="T23" s="184"/>
      <c r="U23" s="237"/>
    </row>
    <row r="24" spans="2:21" s="151" customFormat="1" ht="19.05" customHeight="1" x14ac:dyDescent="0.45">
      <c r="B24" s="196"/>
      <c r="C24" s="179"/>
      <c r="D24" s="179"/>
      <c r="E24" s="180"/>
      <c r="F24" s="178"/>
      <c r="G24" s="179"/>
      <c r="H24" s="179"/>
      <c r="I24" s="180"/>
      <c r="J24" s="178"/>
      <c r="K24" s="179"/>
      <c r="L24" s="179"/>
      <c r="M24" s="180"/>
      <c r="N24" s="183"/>
      <c r="O24" s="184"/>
      <c r="P24" s="184"/>
      <c r="Q24" s="184"/>
      <c r="R24" s="178" t="s">
        <v>84</v>
      </c>
      <c r="S24" s="179"/>
      <c r="T24" s="179"/>
      <c r="U24" s="182"/>
    </row>
    <row r="25" spans="2:21" s="151" customFormat="1" ht="19.05" customHeight="1" x14ac:dyDescent="0.45">
      <c r="B25" s="196"/>
      <c r="C25" s="179"/>
      <c r="D25" s="179"/>
      <c r="E25" s="179"/>
      <c r="F25" s="214"/>
      <c r="G25" s="214"/>
      <c r="H25" s="214"/>
      <c r="I25" s="214"/>
      <c r="J25" s="178"/>
      <c r="K25" s="179"/>
      <c r="L25" s="179"/>
      <c r="M25" s="180"/>
      <c r="N25" s="183"/>
      <c r="O25" s="184"/>
      <c r="P25" s="184"/>
      <c r="Q25" s="184"/>
      <c r="R25" s="178"/>
      <c r="S25" s="179"/>
      <c r="T25" s="179"/>
      <c r="U25" s="182"/>
    </row>
    <row r="26" spans="2:21" s="151" customFormat="1" ht="19.05" customHeight="1" x14ac:dyDescent="0.45">
      <c r="B26" s="215"/>
      <c r="C26" s="188"/>
      <c r="D26" s="188"/>
      <c r="E26" s="188"/>
      <c r="F26" s="188"/>
      <c r="G26" s="188"/>
      <c r="H26" s="188"/>
      <c r="I26" s="188"/>
      <c r="J26" s="185"/>
      <c r="K26" s="186"/>
      <c r="L26" s="186"/>
      <c r="M26" s="227"/>
      <c r="N26" s="185"/>
      <c r="O26" s="186"/>
      <c r="P26" s="186"/>
      <c r="Q26" s="186"/>
      <c r="R26" s="188"/>
      <c r="S26" s="188"/>
      <c r="T26" s="188"/>
      <c r="U26" s="238"/>
    </row>
    <row r="27" spans="2:21" s="151" customFormat="1" ht="19.05" customHeight="1" x14ac:dyDescent="0.45">
      <c r="B27" s="213"/>
      <c r="C27" s="203"/>
      <c r="D27" s="203"/>
      <c r="E27" s="203"/>
      <c r="F27" s="203"/>
      <c r="G27" s="203"/>
      <c r="H27" s="203"/>
      <c r="I27" s="203"/>
      <c r="J27" s="216" t="s">
        <v>184</v>
      </c>
      <c r="K27" s="211"/>
      <c r="L27" s="211"/>
      <c r="M27" s="223"/>
      <c r="N27" s="178"/>
      <c r="O27" s="179"/>
      <c r="P27" s="179"/>
      <c r="Q27" s="179"/>
      <c r="R27" s="216" t="s">
        <v>112</v>
      </c>
      <c r="S27" s="211"/>
      <c r="T27" s="211"/>
      <c r="U27" s="212"/>
    </row>
    <row r="28" spans="2:21" s="85" customFormat="1" ht="12.9" customHeight="1" x14ac:dyDescent="0.25">
      <c r="B28" s="126"/>
      <c r="C28" s="127"/>
      <c r="D28" s="128"/>
      <c r="E28" s="129"/>
      <c r="F28" s="128" t="s">
        <v>42</v>
      </c>
      <c r="G28" s="127">
        <f>第三週明細!W20</f>
        <v>441.5</v>
      </c>
      <c r="H28" s="128" t="s">
        <v>9</v>
      </c>
      <c r="I28" s="129">
        <f>第三週明細!W16</f>
        <v>7.5</v>
      </c>
      <c r="J28" s="136" t="s">
        <v>42</v>
      </c>
      <c r="K28" s="135">
        <f>第三週明細!W28</f>
        <v>378.8</v>
      </c>
      <c r="L28" s="136" t="s">
        <v>9</v>
      </c>
      <c r="M28" s="137">
        <f>第三週明細!W24</f>
        <v>1.2</v>
      </c>
      <c r="N28" s="128" t="s">
        <v>186</v>
      </c>
      <c r="O28" s="127">
        <v>407.9</v>
      </c>
      <c r="P28" s="128" t="s">
        <v>9</v>
      </c>
      <c r="Q28" s="129">
        <v>5.5</v>
      </c>
      <c r="R28" s="136" t="s">
        <v>42</v>
      </c>
      <c r="S28" s="135">
        <f>第三週明細!W44</f>
        <v>429.9</v>
      </c>
      <c r="T28" s="136" t="s">
        <v>9</v>
      </c>
      <c r="U28" s="140">
        <f>第三週明細!W40</f>
        <v>11.5</v>
      </c>
    </row>
    <row r="29" spans="2:21" s="85" customFormat="1" ht="12.9" customHeight="1" thickBot="1" x14ac:dyDescent="0.3">
      <c r="B29" s="130"/>
      <c r="C29" s="131"/>
      <c r="D29" s="132"/>
      <c r="E29" s="131"/>
      <c r="F29" s="132" t="s">
        <v>7</v>
      </c>
      <c r="G29" s="131">
        <f>第三週明細!W14</f>
        <v>75</v>
      </c>
      <c r="H29" s="132" t="s">
        <v>11</v>
      </c>
      <c r="I29" s="131">
        <f>第三週明細!W18</f>
        <v>18.5</v>
      </c>
      <c r="J29" s="132" t="s">
        <v>7</v>
      </c>
      <c r="K29" s="131">
        <f>第三週明細!W22</f>
        <v>81.599999999999994</v>
      </c>
      <c r="L29" s="132" t="s">
        <v>11</v>
      </c>
      <c r="M29" s="131">
        <f>第三週明細!W26</f>
        <v>10.4</v>
      </c>
      <c r="N29" s="132" t="s">
        <v>7</v>
      </c>
      <c r="O29" s="131">
        <v>77</v>
      </c>
      <c r="P29" s="132" t="s">
        <v>11</v>
      </c>
      <c r="Q29" s="131">
        <v>12.6</v>
      </c>
      <c r="R29" s="132" t="s">
        <v>7</v>
      </c>
      <c r="S29" s="131">
        <f>第三週明細!W38</f>
        <v>63</v>
      </c>
      <c r="T29" s="132" t="s">
        <v>11</v>
      </c>
      <c r="U29" s="144">
        <f>第三週明細!W42</f>
        <v>18.600000000000001</v>
      </c>
    </row>
    <row r="30" spans="2:21" s="145" customFormat="1" ht="19.95" customHeight="1" x14ac:dyDescent="0.4">
      <c r="B30" s="217" t="s">
        <v>163</v>
      </c>
      <c r="C30" s="218"/>
      <c r="D30" s="218"/>
      <c r="E30" s="219"/>
      <c r="F30" s="220" t="s">
        <v>164</v>
      </c>
      <c r="G30" s="220"/>
      <c r="H30" s="220"/>
      <c r="I30" s="221"/>
      <c r="J30" s="218" t="s">
        <v>165</v>
      </c>
      <c r="K30" s="218"/>
      <c r="L30" s="218"/>
      <c r="M30" s="218"/>
      <c r="N30" s="218" t="s">
        <v>166</v>
      </c>
      <c r="O30" s="218"/>
      <c r="P30" s="218"/>
      <c r="Q30" s="219"/>
      <c r="R30" s="218" t="s">
        <v>167</v>
      </c>
      <c r="S30" s="218"/>
      <c r="T30" s="218"/>
      <c r="U30" s="222"/>
    </row>
    <row r="31" spans="2:21" s="151" customFormat="1" ht="19.05" customHeight="1" x14ac:dyDescent="0.45">
      <c r="B31" s="196" t="s">
        <v>207</v>
      </c>
      <c r="C31" s="179"/>
      <c r="D31" s="179"/>
      <c r="E31" s="179"/>
      <c r="F31" s="226" t="s">
        <v>228</v>
      </c>
      <c r="G31" s="226"/>
      <c r="H31" s="226"/>
      <c r="I31" s="190"/>
      <c r="J31" s="178" t="s">
        <v>191</v>
      </c>
      <c r="K31" s="179"/>
      <c r="L31" s="179"/>
      <c r="M31" s="180"/>
      <c r="N31" s="178" t="s">
        <v>200</v>
      </c>
      <c r="O31" s="179"/>
      <c r="P31" s="179"/>
      <c r="Q31" s="179"/>
      <c r="R31" s="190" t="s">
        <v>226</v>
      </c>
      <c r="S31" s="191"/>
      <c r="T31" s="191"/>
      <c r="U31" s="192"/>
    </row>
    <row r="32" spans="2:21" s="151" customFormat="1" ht="19.05" customHeight="1" x14ac:dyDescent="0.45">
      <c r="B32" s="196"/>
      <c r="C32" s="179"/>
      <c r="D32" s="179"/>
      <c r="E32" s="180"/>
      <c r="F32" s="183"/>
      <c r="G32" s="184"/>
      <c r="H32" s="184"/>
      <c r="I32" s="184"/>
      <c r="J32" s="183" t="s">
        <v>192</v>
      </c>
      <c r="K32" s="184"/>
      <c r="L32" s="184"/>
      <c r="M32" s="189"/>
      <c r="N32" s="183" t="s">
        <v>201</v>
      </c>
      <c r="O32" s="184"/>
      <c r="P32" s="184"/>
      <c r="Q32" s="184"/>
      <c r="R32" s="193" t="s">
        <v>113</v>
      </c>
      <c r="S32" s="194"/>
      <c r="T32" s="194"/>
      <c r="U32" s="195"/>
    </row>
    <row r="33" spans="2:21" s="151" customFormat="1" ht="19.05" customHeight="1" x14ac:dyDescent="0.45">
      <c r="B33" s="196"/>
      <c r="C33" s="179"/>
      <c r="D33" s="179"/>
      <c r="E33" s="180"/>
      <c r="F33" s="178"/>
      <c r="G33" s="179"/>
      <c r="H33" s="179"/>
      <c r="I33" s="180"/>
      <c r="J33" s="178" t="s">
        <v>193</v>
      </c>
      <c r="K33" s="179"/>
      <c r="L33" s="179"/>
      <c r="M33" s="180"/>
      <c r="N33" s="178" t="s">
        <v>202</v>
      </c>
      <c r="O33" s="179"/>
      <c r="P33" s="179"/>
      <c r="Q33" s="179"/>
      <c r="R33" s="178" t="s">
        <v>136</v>
      </c>
      <c r="S33" s="179"/>
      <c r="T33" s="179"/>
      <c r="U33" s="182"/>
    </row>
    <row r="34" spans="2:21" s="151" customFormat="1" ht="19.05" customHeight="1" x14ac:dyDescent="0.45">
      <c r="B34" s="196"/>
      <c r="C34" s="179"/>
      <c r="D34" s="179"/>
      <c r="E34" s="179"/>
      <c r="F34" s="214"/>
      <c r="G34" s="214"/>
      <c r="H34" s="214"/>
      <c r="I34" s="214"/>
      <c r="J34" s="178" t="s">
        <v>194</v>
      </c>
      <c r="K34" s="179"/>
      <c r="L34" s="179"/>
      <c r="M34" s="180"/>
      <c r="N34" s="178" t="s">
        <v>203</v>
      </c>
      <c r="O34" s="179"/>
      <c r="P34" s="179"/>
      <c r="Q34" s="179"/>
      <c r="R34" s="178"/>
      <c r="S34" s="179"/>
      <c r="T34" s="179"/>
      <c r="U34" s="182"/>
    </row>
    <row r="35" spans="2:21" s="151" customFormat="1" ht="19.05" customHeight="1" x14ac:dyDescent="0.45">
      <c r="B35" s="215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5"/>
      <c r="R35" s="185"/>
      <c r="S35" s="186"/>
      <c r="T35" s="186"/>
      <c r="U35" s="187"/>
    </row>
    <row r="36" spans="2:21" s="151" customFormat="1" ht="19.05" customHeight="1" x14ac:dyDescent="0.45">
      <c r="B36" s="213"/>
      <c r="C36" s="203"/>
      <c r="D36" s="203"/>
      <c r="E36" s="203"/>
      <c r="F36" s="203" t="s">
        <v>218</v>
      </c>
      <c r="G36" s="203"/>
      <c r="H36" s="203"/>
      <c r="I36" s="203"/>
      <c r="J36" s="216" t="s">
        <v>57</v>
      </c>
      <c r="K36" s="211"/>
      <c r="L36" s="211"/>
      <c r="M36" s="223"/>
      <c r="N36" s="216"/>
      <c r="O36" s="211"/>
      <c r="P36" s="211"/>
      <c r="Q36" s="211"/>
      <c r="R36" s="210" t="s">
        <v>179</v>
      </c>
      <c r="S36" s="211"/>
      <c r="T36" s="211"/>
      <c r="U36" s="212"/>
    </row>
    <row r="37" spans="2:21" s="85" customFormat="1" ht="12.9" customHeight="1" x14ac:dyDescent="0.25">
      <c r="B37" s="126"/>
      <c r="C37" s="127"/>
      <c r="D37" s="128"/>
      <c r="E37" s="129"/>
      <c r="F37" s="128" t="s">
        <v>102</v>
      </c>
      <c r="G37" s="127">
        <f>'第四週明細 '!W20</f>
        <v>429.2</v>
      </c>
      <c r="H37" s="128" t="s">
        <v>9</v>
      </c>
      <c r="I37" s="129">
        <f>'第四週明細 '!W16</f>
        <v>2</v>
      </c>
      <c r="J37" s="128" t="s">
        <v>186</v>
      </c>
      <c r="K37" s="127">
        <v>330.6</v>
      </c>
      <c r="L37" s="128" t="s">
        <v>9</v>
      </c>
      <c r="M37" s="129">
        <v>9</v>
      </c>
      <c r="N37" s="128" t="s">
        <v>186</v>
      </c>
      <c r="O37" s="127">
        <v>524.5</v>
      </c>
      <c r="P37" s="128" t="s">
        <v>9</v>
      </c>
      <c r="Q37" s="133">
        <v>12.5</v>
      </c>
      <c r="R37" s="136" t="s">
        <v>109</v>
      </c>
      <c r="S37" s="135">
        <f>'第四週明細 '!W44</f>
        <v>417.8</v>
      </c>
      <c r="T37" s="136" t="s">
        <v>9</v>
      </c>
      <c r="U37" s="140">
        <f>'第四週明細 '!W40</f>
        <v>6.2</v>
      </c>
    </row>
    <row r="38" spans="2:21" s="85" customFormat="1" ht="12.9" customHeight="1" thickBot="1" x14ac:dyDescent="0.3">
      <c r="B38" s="130"/>
      <c r="C38" s="131"/>
      <c r="D38" s="132"/>
      <c r="E38" s="131"/>
      <c r="F38" s="138" t="s">
        <v>7</v>
      </c>
      <c r="G38" s="139">
        <f>'第四週明細 '!W14</f>
        <v>94.5</v>
      </c>
      <c r="H38" s="138" t="s">
        <v>56</v>
      </c>
      <c r="I38" s="139">
        <f>'第四週明細 '!W18</f>
        <v>8.3000000000000007</v>
      </c>
      <c r="J38" s="132" t="s">
        <v>7</v>
      </c>
      <c r="K38" s="131">
        <v>48.5</v>
      </c>
      <c r="L38" s="132" t="s">
        <v>11</v>
      </c>
      <c r="M38" s="131">
        <v>13.899999999999999</v>
      </c>
      <c r="N38" s="132" t="s">
        <v>7</v>
      </c>
      <c r="O38" s="131">
        <v>80.5</v>
      </c>
      <c r="P38" s="132" t="s">
        <v>11</v>
      </c>
      <c r="Q38" s="134">
        <v>22.5</v>
      </c>
      <c r="R38" s="138" t="s">
        <v>7</v>
      </c>
      <c r="S38" s="139">
        <f>'第四週明細 '!W38</f>
        <v>74.099999999999994</v>
      </c>
      <c r="T38" s="138" t="s">
        <v>11</v>
      </c>
      <c r="U38" s="95">
        <f>'第四週明細 '!W42</f>
        <v>16.399999999999999</v>
      </c>
    </row>
    <row r="39" spans="2:21" s="145" customFormat="1" ht="19.95" customHeight="1" x14ac:dyDescent="0.4">
      <c r="B39" s="228" t="s">
        <v>169</v>
      </c>
      <c r="C39" s="229"/>
      <c r="D39" s="229"/>
      <c r="E39" s="229"/>
      <c r="F39" s="219" t="s">
        <v>168</v>
      </c>
      <c r="G39" s="224"/>
      <c r="H39" s="224"/>
      <c r="I39" s="225"/>
      <c r="J39" s="230"/>
      <c r="K39" s="230"/>
      <c r="L39" s="230"/>
      <c r="M39" s="230"/>
      <c r="N39" s="230"/>
      <c r="O39" s="230"/>
      <c r="P39" s="230"/>
      <c r="Q39" s="230"/>
      <c r="R39" s="176"/>
      <c r="S39" s="176"/>
      <c r="T39" s="176"/>
      <c r="U39" s="177"/>
    </row>
    <row r="40" spans="2:21" s="151" customFormat="1" ht="19.05" customHeight="1" x14ac:dyDescent="0.45">
      <c r="B40" s="201" t="s">
        <v>170</v>
      </c>
      <c r="C40" s="202"/>
      <c r="D40" s="202"/>
      <c r="E40" s="202"/>
      <c r="F40" s="178" t="s">
        <v>207</v>
      </c>
      <c r="G40" s="179"/>
      <c r="H40" s="179"/>
      <c r="I40" s="180"/>
      <c r="J40" s="181"/>
      <c r="K40" s="181"/>
      <c r="L40" s="181"/>
      <c r="M40" s="181"/>
      <c r="N40" s="181"/>
      <c r="O40" s="181"/>
      <c r="P40" s="181"/>
      <c r="Q40" s="181"/>
      <c r="R40" s="179"/>
      <c r="S40" s="179"/>
      <c r="T40" s="179"/>
      <c r="U40" s="182"/>
    </row>
    <row r="41" spans="2:21" s="151" customFormat="1" ht="19.05" customHeight="1" x14ac:dyDescent="0.45">
      <c r="B41" s="201" t="s">
        <v>171</v>
      </c>
      <c r="C41" s="202"/>
      <c r="D41" s="202"/>
      <c r="E41" s="202"/>
      <c r="F41" s="178"/>
      <c r="G41" s="179"/>
      <c r="H41" s="179"/>
      <c r="I41" s="180"/>
      <c r="J41" s="181"/>
      <c r="K41" s="181"/>
      <c r="L41" s="181"/>
      <c r="M41" s="181"/>
      <c r="N41" s="200"/>
      <c r="O41" s="200"/>
      <c r="P41" s="200"/>
      <c r="Q41" s="200"/>
      <c r="R41" s="179"/>
      <c r="S41" s="179"/>
      <c r="T41" s="179"/>
      <c r="U41" s="182"/>
    </row>
    <row r="42" spans="2:21" s="151" customFormat="1" ht="19.05" customHeight="1" x14ac:dyDescent="0.45">
      <c r="B42" s="201" t="s">
        <v>172</v>
      </c>
      <c r="C42" s="202"/>
      <c r="D42" s="202"/>
      <c r="E42" s="202"/>
      <c r="F42" s="178"/>
      <c r="G42" s="179"/>
      <c r="H42" s="179"/>
      <c r="I42" s="180"/>
      <c r="J42" s="181"/>
      <c r="K42" s="181"/>
      <c r="L42" s="181"/>
      <c r="M42" s="181"/>
      <c r="N42" s="200"/>
      <c r="O42" s="200"/>
      <c r="P42" s="200"/>
      <c r="Q42" s="200"/>
      <c r="R42" s="179"/>
      <c r="S42" s="179"/>
      <c r="T42" s="179"/>
      <c r="U42" s="182"/>
    </row>
    <row r="43" spans="2:21" s="151" customFormat="1" ht="19.05" customHeight="1" x14ac:dyDescent="0.45">
      <c r="B43" s="197"/>
      <c r="C43" s="198"/>
      <c r="D43" s="198"/>
      <c r="E43" s="198"/>
      <c r="F43" s="178"/>
      <c r="G43" s="179"/>
      <c r="H43" s="179"/>
      <c r="I43" s="180"/>
      <c r="J43" s="181"/>
      <c r="K43" s="181"/>
      <c r="L43" s="181"/>
      <c r="M43" s="181"/>
      <c r="N43" s="205" t="s">
        <v>147</v>
      </c>
      <c r="O43" s="205"/>
      <c r="P43" s="205"/>
      <c r="Q43" s="205"/>
      <c r="R43" s="179"/>
      <c r="S43" s="179"/>
      <c r="T43" s="179"/>
      <c r="U43" s="182"/>
    </row>
    <row r="44" spans="2:21" s="151" customFormat="1" ht="19.05" customHeight="1" x14ac:dyDescent="0.45">
      <c r="B44" s="199"/>
      <c r="C44" s="186"/>
      <c r="D44" s="186"/>
      <c r="E44" s="186"/>
      <c r="F44" s="188"/>
      <c r="G44" s="188"/>
      <c r="H44" s="188"/>
      <c r="I44" s="188"/>
      <c r="J44" s="204"/>
      <c r="K44" s="204"/>
      <c r="L44" s="204"/>
      <c r="M44" s="204"/>
      <c r="N44" s="205"/>
      <c r="O44" s="205"/>
      <c r="P44" s="205"/>
      <c r="Q44" s="205"/>
      <c r="R44" s="186"/>
      <c r="S44" s="186"/>
      <c r="T44" s="186"/>
      <c r="U44" s="187"/>
    </row>
    <row r="45" spans="2:21" s="151" customFormat="1" ht="19.05" customHeight="1" x14ac:dyDescent="0.45">
      <c r="B45" s="196"/>
      <c r="C45" s="179"/>
      <c r="D45" s="179"/>
      <c r="E45" s="179"/>
      <c r="F45" s="203"/>
      <c r="G45" s="203"/>
      <c r="H45" s="203"/>
      <c r="I45" s="203"/>
      <c r="J45" s="153"/>
      <c r="K45" s="153"/>
      <c r="L45" s="153"/>
      <c r="M45" s="206" t="s">
        <v>82</v>
      </c>
      <c r="N45" s="206"/>
      <c r="O45" s="206"/>
      <c r="P45" s="206"/>
      <c r="Q45" s="206"/>
      <c r="R45" s="206"/>
      <c r="S45" s="206"/>
      <c r="T45" s="206"/>
      <c r="U45" s="207"/>
    </row>
    <row r="46" spans="2:21" s="85" customFormat="1" ht="12.9" customHeight="1" x14ac:dyDescent="0.25">
      <c r="B46" s="173"/>
      <c r="C46" s="171"/>
      <c r="D46" s="170"/>
      <c r="E46" s="172"/>
      <c r="F46" s="128"/>
      <c r="G46" s="127"/>
      <c r="H46" s="128"/>
      <c r="I46" s="129"/>
      <c r="J46" s="154"/>
      <c r="K46" s="154"/>
      <c r="L46" s="154"/>
      <c r="M46" s="206"/>
      <c r="N46" s="206"/>
      <c r="O46" s="206"/>
      <c r="P46" s="206"/>
      <c r="Q46" s="206"/>
      <c r="R46" s="206"/>
      <c r="S46" s="206"/>
      <c r="T46" s="206"/>
      <c r="U46" s="207"/>
    </row>
    <row r="47" spans="2:21" s="85" customFormat="1" ht="12" customHeight="1" thickBot="1" x14ac:dyDescent="0.3">
      <c r="B47" s="174"/>
      <c r="C47" s="163"/>
      <c r="D47" s="164"/>
      <c r="E47" s="163"/>
      <c r="F47" s="132"/>
      <c r="G47" s="131"/>
      <c r="H47" s="132"/>
      <c r="I47" s="131"/>
      <c r="J47" s="155"/>
      <c r="K47" s="155"/>
      <c r="L47" s="155"/>
      <c r="M47" s="208"/>
      <c r="N47" s="208"/>
      <c r="O47" s="208"/>
      <c r="P47" s="208"/>
      <c r="Q47" s="208"/>
      <c r="R47" s="208"/>
      <c r="S47" s="208"/>
      <c r="T47" s="208"/>
      <c r="U47" s="209"/>
    </row>
    <row r="48" spans="2:21" ht="16.8" customHeight="1" x14ac:dyDescent="0.3">
      <c r="B48" s="78" t="s">
        <v>51</v>
      </c>
      <c r="F48" s="78" t="s">
        <v>52</v>
      </c>
      <c r="J48" s="78" t="s">
        <v>53</v>
      </c>
    </row>
  </sheetData>
  <mergeCells count="174">
    <mergeCell ref="R13:U13"/>
    <mergeCell ref="R14:U14"/>
    <mergeCell ref="R15:U15"/>
    <mergeCell ref="R22:U22"/>
    <mergeCell ref="R23:U23"/>
    <mergeCell ref="R24:U24"/>
    <mergeCell ref="R25:U25"/>
    <mergeCell ref="R26:U26"/>
    <mergeCell ref="R27:U27"/>
    <mergeCell ref="R6:U6"/>
    <mergeCell ref="B12:E12"/>
    <mergeCell ref="J14:M14"/>
    <mergeCell ref="B22:E22"/>
    <mergeCell ref="F12:I12"/>
    <mergeCell ref="R7:U7"/>
    <mergeCell ref="R9:U9"/>
    <mergeCell ref="R3:U3"/>
    <mergeCell ref="R8:U8"/>
    <mergeCell ref="R12:U12"/>
    <mergeCell ref="R21:U21"/>
    <mergeCell ref="N14:Q14"/>
    <mergeCell ref="N18:Q18"/>
    <mergeCell ref="R18:U18"/>
    <mergeCell ref="N16:Q16"/>
    <mergeCell ref="N17:Q17"/>
    <mergeCell ref="R17:U17"/>
    <mergeCell ref="R5:U5"/>
    <mergeCell ref="R4:U4"/>
    <mergeCell ref="B5:E5"/>
    <mergeCell ref="F5:I5"/>
    <mergeCell ref="B9:E9"/>
    <mergeCell ref="B8:E8"/>
    <mergeCell ref="F8:I8"/>
    <mergeCell ref="J2:M2"/>
    <mergeCell ref="F24:I24"/>
    <mergeCell ref="J12:M12"/>
    <mergeCell ref="N12:Q12"/>
    <mergeCell ref="J3:M3"/>
    <mergeCell ref="N3:Q3"/>
    <mergeCell ref="F4:I4"/>
    <mergeCell ref="F13:I13"/>
    <mergeCell ref="F16:I16"/>
    <mergeCell ref="F17:I17"/>
    <mergeCell ref="F18:I18"/>
    <mergeCell ref="F21:I21"/>
    <mergeCell ref="F14:I14"/>
    <mergeCell ref="F15:I15"/>
    <mergeCell ref="B2:F2"/>
    <mergeCell ref="N2:P2"/>
    <mergeCell ref="F9:I9"/>
    <mergeCell ref="B3:E3"/>
    <mergeCell ref="B4:E4"/>
    <mergeCell ref="N6:Q6"/>
    <mergeCell ref="B6:E6"/>
    <mergeCell ref="F6:I6"/>
    <mergeCell ref="B7:E7"/>
    <mergeCell ref="B13:E13"/>
    <mergeCell ref="B39:E39"/>
    <mergeCell ref="J39:M39"/>
    <mergeCell ref="N39:Q39"/>
    <mergeCell ref="N9:Q9"/>
    <mergeCell ref="N4:Q4"/>
    <mergeCell ref="F3:I3"/>
    <mergeCell ref="N8:Q8"/>
    <mergeCell ref="J18:M18"/>
    <mergeCell ref="J16:M16"/>
    <mergeCell ref="J17:M17"/>
    <mergeCell ref="F22:I22"/>
    <mergeCell ref="J4:M4"/>
    <mergeCell ref="J5:M5"/>
    <mergeCell ref="J6:M6"/>
    <mergeCell ref="N5:Q5"/>
    <mergeCell ref="N21:Q21"/>
    <mergeCell ref="J15:M15"/>
    <mergeCell ref="N15:Q15"/>
    <mergeCell ref="J13:M13"/>
    <mergeCell ref="F7:I7"/>
    <mergeCell ref="N7:Q7"/>
    <mergeCell ref="J22:M22"/>
    <mergeCell ref="N13:Q13"/>
    <mergeCell ref="J21:M21"/>
    <mergeCell ref="B15:E15"/>
    <mergeCell ref="B14:E14"/>
    <mergeCell ref="J35:M35"/>
    <mergeCell ref="N30:Q30"/>
    <mergeCell ref="N34:Q34"/>
    <mergeCell ref="B31:E31"/>
    <mergeCell ref="F31:I31"/>
    <mergeCell ref="J27:M27"/>
    <mergeCell ref="J23:M23"/>
    <mergeCell ref="J24:M24"/>
    <mergeCell ref="J25:M25"/>
    <mergeCell ref="J26:M26"/>
    <mergeCell ref="F25:I25"/>
    <mergeCell ref="B24:E24"/>
    <mergeCell ref="B16:E16"/>
    <mergeCell ref="B17:E17"/>
    <mergeCell ref="B18:E18"/>
    <mergeCell ref="B23:E23"/>
    <mergeCell ref="B21:E21"/>
    <mergeCell ref="J31:M31"/>
    <mergeCell ref="F27:I27"/>
    <mergeCell ref="J30:M30"/>
    <mergeCell ref="F23:I23"/>
    <mergeCell ref="B40:E40"/>
    <mergeCell ref="R36:U36"/>
    <mergeCell ref="J7:M7"/>
    <mergeCell ref="J8:M8"/>
    <mergeCell ref="B36:E36"/>
    <mergeCell ref="B34:E34"/>
    <mergeCell ref="F34:I34"/>
    <mergeCell ref="B35:E35"/>
    <mergeCell ref="F35:I35"/>
    <mergeCell ref="B32:E32"/>
    <mergeCell ref="F32:I32"/>
    <mergeCell ref="B27:E27"/>
    <mergeCell ref="F36:I36"/>
    <mergeCell ref="J9:M9"/>
    <mergeCell ref="B30:E30"/>
    <mergeCell ref="F30:I30"/>
    <mergeCell ref="R30:U30"/>
    <mergeCell ref="B25:E25"/>
    <mergeCell ref="B26:E26"/>
    <mergeCell ref="B33:E33"/>
    <mergeCell ref="F33:I33"/>
    <mergeCell ref="N36:Q36"/>
    <mergeCell ref="J36:M36"/>
    <mergeCell ref="F39:I39"/>
    <mergeCell ref="B45:E45"/>
    <mergeCell ref="B43:E43"/>
    <mergeCell ref="B44:E44"/>
    <mergeCell ref="F41:I41"/>
    <mergeCell ref="J41:M41"/>
    <mergeCell ref="N41:Q41"/>
    <mergeCell ref="R41:U41"/>
    <mergeCell ref="F42:I42"/>
    <mergeCell ref="J42:M42"/>
    <mergeCell ref="N42:Q42"/>
    <mergeCell ref="R42:U42"/>
    <mergeCell ref="B41:E41"/>
    <mergeCell ref="B42:E42"/>
    <mergeCell ref="F45:I45"/>
    <mergeCell ref="F43:I43"/>
    <mergeCell ref="J43:M43"/>
    <mergeCell ref="R43:U43"/>
    <mergeCell ref="F44:I44"/>
    <mergeCell ref="J44:M44"/>
    <mergeCell ref="R44:U44"/>
    <mergeCell ref="N43:Q44"/>
    <mergeCell ref="M45:U47"/>
    <mergeCell ref="R39:U39"/>
    <mergeCell ref="F40:I40"/>
    <mergeCell ref="J40:M40"/>
    <mergeCell ref="N40:Q40"/>
    <mergeCell ref="R40:U40"/>
    <mergeCell ref="N22:Q22"/>
    <mergeCell ref="N23:Q23"/>
    <mergeCell ref="N24:Q24"/>
    <mergeCell ref="N25:Q25"/>
    <mergeCell ref="N26:Q26"/>
    <mergeCell ref="N27:Q27"/>
    <mergeCell ref="N32:Q32"/>
    <mergeCell ref="N31:Q31"/>
    <mergeCell ref="N33:Q33"/>
    <mergeCell ref="R33:U33"/>
    <mergeCell ref="R34:U34"/>
    <mergeCell ref="R35:U35"/>
    <mergeCell ref="N35:Q35"/>
    <mergeCell ref="J34:M34"/>
    <mergeCell ref="J32:M32"/>
    <mergeCell ref="J33:M33"/>
    <mergeCell ref="R31:U31"/>
    <mergeCell ref="R32:U32"/>
    <mergeCell ref="F26:I26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13" zoomScale="60" workbookViewId="0">
      <selection activeCell="J8" sqref="J8:M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8" customWidth="1"/>
    <col min="6" max="6" width="9.6640625" style="15" customWidth="1"/>
    <col min="7" max="7" width="18.6640625" style="15" customWidth="1"/>
    <col min="8" max="8" width="5.6640625" style="68" customWidth="1"/>
    <col min="9" max="9" width="9.6640625" style="15" customWidth="1"/>
    <col min="10" max="10" width="18.6640625" style="15" customWidth="1"/>
    <col min="11" max="11" width="5.6640625" style="68" customWidth="1"/>
    <col min="12" max="12" width="9.6640625" style="15" customWidth="1"/>
    <col min="13" max="13" width="18.6640625" style="15" customWidth="1"/>
    <col min="14" max="14" width="5.6640625" style="68" customWidth="1"/>
    <col min="15" max="15" width="9.6640625" style="15" customWidth="1"/>
    <col min="16" max="16" width="18.6640625" style="15" customWidth="1"/>
    <col min="17" max="17" width="5.6640625" style="68" customWidth="1"/>
    <col min="18" max="18" width="9.6640625" style="15" customWidth="1"/>
    <col min="19" max="19" width="18.6640625" style="15" customWidth="1"/>
    <col min="20" max="20" width="5.6640625" style="68" customWidth="1"/>
    <col min="21" max="21" width="9.6640625" style="15" customWidth="1"/>
    <col min="22" max="22" width="5.21875" style="15" customWidth="1"/>
    <col min="23" max="23" width="11.77734375" style="71" customWidth="1"/>
    <col min="24" max="24" width="11.21875" style="72" customWidth="1"/>
    <col min="25" max="25" width="6.6640625" style="73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3" t="s">
        <v>208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3"/>
      <c r="AB1" s="5"/>
    </row>
    <row r="2" spans="2:33" s="4" customFormat="1" ht="25.05" customHeight="1" x14ac:dyDescent="0.6">
      <c r="B2" s="244"/>
      <c r="C2" s="245"/>
      <c r="D2" s="245"/>
      <c r="E2" s="245"/>
      <c r="F2" s="245"/>
      <c r="G2" s="245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0" customHeight="1" thickBot="1" x14ac:dyDescent="0.5">
      <c r="B3" s="76" t="s">
        <v>40</v>
      </c>
      <c r="C3" s="9"/>
      <c r="D3" s="10"/>
      <c r="E3" s="10"/>
      <c r="F3" s="249" t="s">
        <v>81</v>
      </c>
      <c r="G3" s="249"/>
      <c r="H3" s="249"/>
      <c r="I3" s="249"/>
      <c r="J3" s="249"/>
      <c r="K3" s="249"/>
      <c r="L3" s="249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60" customHeight="1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146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0" customHeight="1" x14ac:dyDescent="0.4">
      <c r="B5" s="30">
        <v>9</v>
      </c>
      <c r="C5" s="242"/>
      <c r="D5" s="102" t="str">
        <f>'114.9月菜單'!B4</f>
        <v>不供餐</v>
      </c>
      <c r="E5" s="102"/>
      <c r="F5" s="1" t="s">
        <v>15</v>
      </c>
      <c r="G5" s="102"/>
      <c r="H5" s="102"/>
      <c r="I5" s="1" t="s">
        <v>15</v>
      </c>
      <c r="J5" s="102"/>
      <c r="K5" s="102"/>
      <c r="L5" s="1" t="s">
        <v>15</v>
      </c>
      <c r="M5" s="102"/>
      <c r="N5" s="102"/>
      <c r="O5" s="1" t="s">
        <v>15</v>
      </c>
      <c r="P5" s="102"/>
      <c r="Q5" s="102"/>
      <c r="R5" s="1" t="s">
        <v>15</v>
      </c>
      <c r="S5" s="102"/>
      <c r="T5" s="102"/>
      <c r="U5" s="1" t="s">
        <v>15</v>
      </c>
      <c r="V5" s="246"/>
      <c r="W5" s="97" t="s">
        <v>90</v>
      </c>
      <c r="X5" s="98" t="s">
        <v>17</v>
      </c>
      <c r="Y5" s="91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1"/>
    </row>
    <row r="6" spans="2:33" ht="30" customHeight="1" x14ac:dyDescent="0.4">
      <c r="B6" s="33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7"/>
      <c r="W6" s="82">
        <v>0</v>
      </c>
      <c r="X6" s="34" t="s">
        <v>91</v>
      </c>
      <c r="Y6" s="92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2"/>
    </row>
    <row r="7" spans="2:33" ht="30" customHeight="1" x14ac:dyDescent="0.4">
      <c r="B7" s="33">
        <v>1</v>
      </c>
      <c r="C7" s="242"/>
      <c r="D7" s="96"/>
      <c r="E7" s="96"/>
      <c r="F7" s="96"/>
      <c r="G7" s="96"/>
      <c r="H7" s="96"/>
      <c r="I7" s="96"/>
      <c r="J7" s="96"/>
      <c r="K7" s="96"/>
      <c r="L7" s="96"/>
      <c r="M7" s="2"/>
      <c r="N7" s="41"/>
      <c r="O7" s="2"/>
      <c r="P7" s="96"/>
      <c r="Q7" s="96"/>
      <c r="R7" s="96"/>
      <c r="S7" s="96"/>
      <c r="T7" s="96"/>
      <c r="U7" s="96"/>
      <c r="V7" s="247"/>
      <c r="W7" s="36" t="s">
        <v>92</v>
      </c>
      <c r="X7" s="37" t="s">
        <v>93</v>
      </c>
      <c r="Y7" s="92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  <c r="AG7" s="71"/>
    </row>
    <row r="8" spans="2:33" ht="30" customHeight="1" x14ac:dyDescent="0.4">
      <c r="B8" s="33" t="s">
        <v>46</v>
      </c>
      <c r="C8" s="242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247"/>
      <c r="W8" s="80">
        <f>Y5*0+Y6*5+Y7*0+Y8*5+Y9*0+Y10*4</f>
        <v>0</v>
      </c>
      <c r="X8" s="37" t="s">
        <v>27</v>
      </c>
      <c r="Y8" s="92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2"/>
    </row>
    <row r="9" spans="2:33" ht="30" customHeight="1" x14ac:dyDescent="0.3">
      <c r="B9" s="241" t="s">
        <v>34</v>
      </c>
      <c r="C9" s="242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247"/>
      <c r="W9" s="36" t="s">
        <v>94</v>
      </c>
      <c r="X9" s="37" t="s">
        <v>95</v>
      </c>
      <c r="Y9" s="92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1"/>
    </row>
    <row r="10" spans="2:33" ht="30" customHeight="1" x14ac:dyDescent="0.4">
      <c r="B10" s="241"/>
      <c r="C10" s="242"/>
      <c r="D10" s="2"/>
      <c r="E10" s="2"/>
      <c r="F10" s="2"/>
      <c r="G10" s="103"/>
      <c r="H10" s="104"/>
      <c r="I10" s="96"/>
      <c r="J10" s="96"/>
      <c r="K10" s="104"/>
      <c r="L10" s="96"/>
      <c r="M10" s="96"/>
      <c r="N10" s="104"/>
      <c r="O10" s="96"/>
      <c r="P10" s="96"/>
      <c r="Q10" s="104"/>
      <c r="R10" s="96"/>
      <c r="S10" s="96"/>
      <c r="T10" s="104"/>
      <c r="U10" s="96"/>
      <c r="V10" s="247"/>
      <c r="W10" s="80">
        <f>Y5*2+Y6*7+Y7*1+Y8*0+Y9*0+Y10*8</f>
        <v>0</v>
      </c>
      <c r="X10" s="75" t="s">
        <v>39</v>
      </c>
      <c r="Y10" s="93">
        <v>0</v>
      </c>
      <c r="Z10" s="14"/>
      <c r="AA10" s="15" t="s">
        <v>32</v>
      </c>
      <c r="AE10" s="15">
        <f>AB10*15</f>
        <v>0</v>
      </c>
      <c r="AG10" s="82"/>
    </row>
    <row r="11" spans="2:33" ht="30" customHeight="1" x14ac:dyDescent="0.3">
      <c r="B11" s="43" t="s">
        <v>33</v>
      </c>
      <c r="C11" s="44"/>
      <c r="D11" s="2"/>
      <c r="E11" s="41"/>
      <c r="F11" s="2"/>
      <c r="G11" s="96"/>
      <c r="H11" s="104"/>
      <c r="I11" s="96"/>
      <c r="J11" s="96"/>
      <c r="K11" s="104"/>
      <c r="L11" s="96"/>
      <c r="M11" s="96"/>
      <c r="N11" s="104"/>
      <c r="O11" s="96"/>
      <c r="P11" s="96"/>
      <c r="Q11" s="104"/>
      <c r="R11" s="96"/>
      <c r="S11" s="96"/>
      <c r="T11" s="104"/>
      <c r="U11" s="96"/>
      <c r="V11" s="247"/>
      <c r="W11" s="36" t="s">
        <v>12</v>
      </c>
      <c r="X11" s="45"/>
      <c r="Y11" s="92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1"/>
    </row>
    <row r="12" spans="2:33" ht="30" customHeight="1" x14ac:dyDescent="0.4">
      <c r="B12" s="46"/>
      <c r="C12" s="47"/>
      <c r="D12" s="160"/>
      <c r="E12" s="160"/>
      <c r="F12" s="159"/>
      <c r="G12" s="159"/>
      <c r="H12" s="160"/>
      <c r="I12" s="159"/>
      <c r="J12" s="159"/>
      <c r="K12" s="160"/>
      <c r="L12" s="159"/>
      <c r="M12" s="159"/>
      <c r="N12" s="160"/>
      <c r="O12" s="159"/>
      <c r="P12" s="159"/>
      <c r="Q12" s="160"/>
      <c r="R12" s="159"/>
      <c r="S12" s="159"/>
      <c r="T12" s="160"/>
      <c r="U12" s="159"/>
      <c r="V12" s="248"/>
      <c r="W12" s="105">
        <f>W6*4+W10*4+W8*9</f>
        <v>0</v>
      </c>
      <c r="X12" s="165"/>
      <c r="Y12" s="158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  <c r="AG12" s="83"/>
    </row>
    <row r="13" spans="2:33" s="32" customFormat="1" ht="30" customHeight="1" x14ac:dyDescent="0.4">
      <c r="B13" s="30">
        <v>9</v>
      </c>
      <c r="C13" s="242"/>
      <c r="D13" s="88" t="str">
        <f>'114.9月菜單'!F4</f>
        <v>米粉湯</v>
      </c>
      <c r="E13" s="88" t="s">
        <v>16</v>
      </c>
      <c r="F13" s="88"/>
      <c r="G13" s="88" t="str">
        <f>'114.9月菜單'!F5</f>
        <v>四角油豆腐X1</v>
      </c>
      <c r="H13" s="88" t="s">
        <v>230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239"/>
      <c r="W13" s="36" t="s">
        <v>41</v>
      </c>
      <c r="X13" s="37" t="s">
        <v>17</v>
      </c>
      <c r="Y13" s="35">
        <v>3.5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3" ht="30" customHeight="1" x14ac:dyDescent="0.4">
      <c r="B14" s="33" t="s">
        <v>8</v>
      </c>
      <c r="C14" s="242"/>
      <c r="D14" s="2" t="s">
        <v>96</v>
      </c>
      <c r="E14" s="2"/>
      <c r="F14" s="2">
        <v>15</v>
      </c>
      <c r="G14" s="2" t="s">
        <v>231</v>
      </c>
      <c r="H14" s="2"/>
      <c r="I14" s="2" t="s">
        <v>50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39"/>
      <c r="W14" s="82">
        <f>Y13*15+Y14*0+Y15*5+Y16*0+Y17*15+Y18*12+15</f>
        <v>68.5</v>
      </c>
      <c r="X14" s="34" t="s">
        <v>22</v>
      </c>
      <c r="Y14" s="35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30" customHeight="1" x14ac:dyDescent="0.4">
      <c r="B15" s="33">
        <v>2</v>
      </c>
      <c r="C15" s="242"/>
      <c r="D15" s="2" t="s">
        <v>97</v>
      </c>
      <c r="E15" s="2"/>
      <c r="F15" s="2">
        <v>35</v>
      </c>
      <c r="G15" s="2"/>
      <c r="H15" s="2"/>
      <c r="I15" s="2"/>
      <c r="J15" s="2"/>
      <c r="K15" s="2"/>
      <c r="L15" s="2"/>
      <c r="M15" s="2"/>
      <c r="N15" s="41"/>
      <c r="O15" s="2"/>
      <c r="P15" s="2"/>
      <c r="Q15" s="2"/>
      <c r="R15" s="2"/>
      <c r="S15" s="2"/>
      <c r="T15" s="2"/>
      <c r="U15" s="2"/>
      <c r="V15" s="239"/>
      <c r="W15" s="36" t="s">
        <v>45</v>
      </c>
      <c r="X15" s="37" t="s">
        <v>24</v>
      </c>
      <c r="Y15" s="35">
        <v>0.2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</row>
    <row r="16" spans="2:33" ht="30" customHeight="1" x14ac:dyDescent="0.4">
      <c r="B16" s="33" t="s">
        <v>10</v>
      </c>
      <c r="C16" s="242"/>
      <c r="D16" s="100" t="s">
        <v>98</v>
      </c>
      <c r="E16" s="41"/>
      <c r="F16" s="2">
        <v>10</v>
      </c>
      <c r="G16" s="2"/>
      <c r="H16" s="2"/>
      <c r="I16" s="2"/>
      <c r="J16" s="2"/>
      <c r="K16" s="79"/>
      <c r="L16" s="2"/>
      <c r="M16" s="2"/>
      <c r="N16" s="2"/>
      <c r="O16" s="2"/>
      <c r="P16" s="2"/>
      <c r="Q16" s="41"/>
      <c r="R16" s="2"/>
      <c r="S16" s="2"/>
      <c r="T16" s="2"/>
      <c r="U16" s="2"/>
      <c r="V16" s="239"/>
      <c r="W16" s="80">
        <f>Y13*0+Y14*5+Y15*0+Y16*5+Y17*0+Y18*4</f>
        <v>7.5</v>
      </c>
      <c r="X16" s="37" t="s">
        <v>27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</row>
    <row r="17" spans="2:33" ht="30" customHeight="1" x14ac:dyDescent="0.3">
      <c r="B17" s="241" t="s">
        <v>35</v>
      </c>
      <c r="C17" s="242"/>
      <c r="D17" s="100" t="s">
        <v>99</v>
      </c>
      <c r="E17" s="41"/>
      <c r="F17" s="2">
        <v>3</v>
      </c>
      <c r="G17" s="2"/>
      <c r="H17" s="2"/>
      <c r="I17" s="2"/>
      <c r="J17" s="2"/>
      <c r="K17" s="2"/>
      <c r="L17" s="2"/>
      <c r="M17" s="2"/>
      <c r="N17" s="41"/>
      <c r="O17" s="2"/>
      <c r="P17" s="2"/>
      <c r="Q17" s="41"/>
      <c r="R17" s="2"/>
      <c r="S17" s="2"/>
      <c r="T17" s="2"/>
      <c r="U17" s="2"/>
      <c r="V17" s="239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</row>
    <row r="18" spans="2:33" ht="30" customHeight="1" x14ac:dyDescent="0.4">
      <c r="B18" s="241"/>
      <c r="C18" s="242"/>
      <c r="D18" s="100" t="s">
        <v>100</v>
      </c>
      <c r="E18" s="41"/>
      <c r="F18" s="2">
        <v>1</v>
      </c>
      <c r="G18" s="2"/>
      <c r="H18" s="41"/>
      <c r="I18" s="2"/>
      <c r="J18" s="2"/>
      <c r="K18" s="79"/>
      <c r="L18" s="2"/>
      <c r="M18" s="2"/>
      <c r="N18" s="41"/>
      <c r="O18" s="2"/>
      <c r="P18" s="2"/>
      <c r="Q18" s="41"/>
      <c r="R18" s="2"/>
      <c r="S18" s="2"/>
      <c r="T18" s="2"/>
      <c r="U18" s="2"/>
      <c r="V18" s="239"/>
      <c r="W18" s="80">
        <f>Y13*2+Y14*7+Y15*1+Y16*0+Y17*0+Y18*8</f>
        <v>17.7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</row>
    <row r="19" spans="2:33" ht="30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74"/>
      <c r="U19" s="74"/>
      <c r="V19" s="239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3" ht="30" customHeight="1" x14ac:dyDescent="0.4">
      <c r="B20" s="106"/>
      <c r="C20" s="107"/>
      <c r="D20" s="89"/>
      <c r="E20" s="89"/>
      <c r="F20" s="90"/>
      <c r="G20" s="90"/>
      <c r="H20" s="89"/>
      <c r="I20" s="90"/>
      <c r="J20" s="90"/>
      <c r="K20" s="89"/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240"/>
      <c r="W20" s="81">
        <f>W14*4+W18*4+W16*9</f>
        <v>412.3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</row>
    <row r="21" spans="2:33" s="32" customFormat="1" ht="30" customHeight="1" x14ac:dyDescent="0.4">
      <c r="B21" s="33">
        <v>9</v>
      </c>
      <c r="C21" s="252"/>
      <c r="D21" s="88" t="str">
        <f>'114.9月菜單'!J4</f>
        <v>台式鹹粥</v>
      </c>
      <c r="E21" s="88" t="s">
        <v>16</v>
      </c>
      <c r="F21" s="88"/>
      <c r="G21" s="88" t="str">
        <f>'114.9月菜單'!J5</f>
        <v>茶葉蛋X1</v>
      </c>
      <c r="H21" s="88" t="s">
        <v>48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239"/>
      <c r="W21" s="167" t="s">
        <v>41</v>
      </c>
      <c r="X21" s="98" t="s">
        <v>17</v>
      </c>
      <c r="Y21" s="99">
        <v>4</v>
      </c>
      <c r="Z21" s="12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1"/>
    </row>
    <row r="22" spans="2:33" s="53" customFormat="1" ht="30" customHeight="1" x14ac:dyDescent="0.4">
      <c r="B22" s="33" t="s">
        <v>8</v>
      </c>
      <c r="C22" s="242"/>
      <c r="D22" s="2" t="s">
        <v>111</v>
      </c>
      <c r="E22" s="2"/>
      <c r="F22" s="2">
        <v>80</v>
      </c>
      <c r="G22" s="2" t="s">
        <v>140</v>
      </c>
      <c r="H22" s="2"/>
      <c r="I22" s="2" t="s">
        <v>50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39"/>
      <c r="W22" s="168">
        <f>Y21*15+Y22*0+Y23*5+Y24*0+Y25*15+Y26*12+15</f>
        <v>77</v>
      </c>
      <c r="X22" s="34" t="s">
        <v>22</v>
      </c>
      <c r="Y22" s="35">
        <v>1.3</v>
      </c>
      <c r="Z22" s="16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2"/>
    </row>
    <row r="23" spans="2:33" s="53" customFormat="1" ht="30" customHeight="1" x14ac:dyDescent="0.4">
      <c r="B23" s="33">
        <v>3</v>
      </c>
      <c r="C23" s="242"/>
      <c r="D23" s="96" t="s">
        <v>72</v>
      </c>
      <c r="E23" s="96"/>
      <c r="F23" s="96">
        <v>40</v>
      </c>
      <c r="G23" s="2"/>
      <c r="H23" s="4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39"/>
      <c r="W23" s="169" t="s">
        <v>45</v>
      </c>
      <c r="X23" s="37" t="s">
        <v>24</v>
      </c>
      <c r="Y23" s="35">
        <v>0.4</v>
      </c>
      <c r="Z23" s="125"/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1"/>
    </row>
    <row r="24" spans="2:33" s="53" customFormat="1" ht="30" customHeight="1" x14ac:dyDescent="0.4">
      <c r="B24" s="33" t="s">
        <v>10</v>
      </c>
      <c r="C24" s="242"/>
      <c r="D24" s="96" t="s">
        <v>73</v>
      </c>
      <c r="E24" s="96"/>
      <c r="F24" s="96">
        <v>10</v>
      </c>
      <c r="G24" s="2"/>
      <c r="H24" s="2"/>
      <c r="I24" s="2"/>
      <c r="J24" s="2"/>
      <c r="K24" s="41"/>
      <c r="L24" s="2"/>
      <c r="M24" s="2"/>
      <c r="N24" s="2"/>
      <c r="O24" s="2"/>
      <c r="P24" s="2"/>
      <c r="Q24" s="41"/>
      <c r="R24" s="2"/>
      <c r="S24" s="2"/>
      <c r="T24" s="2"/>
      <c r="U24" s="2"/>
      <c r="V24" s="239"/>
      <c r="W24" s="168">
        <f>Y21*0+Y22*5+Y23*0+Y24*5+Y25*0+Y26*4</f>
        <v>6.5</v>
      </c>
      <c r="X24" s="37" t="s">
        <v>27</v>
      </c>
      <c r="Y24" s="35">
        <v>0</v>
      </c>
      <c r="Z24" s="16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2"/>
    </row>
    <row r="25" spans="2:33" s="53" customFormat="1" ht="30" customHeight="1" x14ac:dyDescent="0.3">
      <c r="B25" s="241" t="s">
        <v>36</v>
      </c>
      <c r="C25" s="242"/>
      <c r="D25" s="96" t="s">
        <v>75</v>
      </c>
      <c r="E25" s="96"/>
      <c r="F25" s="96">
        <v>3</v>
      </c>
      <c r="G25" s="2"/>
      <c r="H25" s="41"/>
      <c r="I25" s="2"/>
      <c r="J25" s="2"/>
      <c r="K25" s="41"/>
      <c r="L25" s="2"/>
      <c r="M25" s="2"/>
      <c r="N25" s="41"/>
      <c r="O25" s="2"/>
      <c r="P25" s="2"/>
      <c r="Q25" s="41"/>
      <c r="R25" s="2"/>
      <c r="S25" s="2"/>
      <c r="T25" s="79"/>
      <c r="U25" s="2"/>
      <c r="V25" s="239"/>
      <c r="W25" s="169" t="s">
        <v>43</v>
      </c>
      <c r="X25" s="37" t="s">
        <v>30</v>
      </c>
      <c r="Y25" s="35">
        <v>0</v>
      </c>
      <c r="Z25" s="125"/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1"/>
    </row>
    <row r="26" spans="2:33" s="53" customFormat="1" ht="30" customHeight="1" x14ac:dyDescent="0.4">
      <c r="B26" s="241"/>
      <c r="C26" s="242"/>
      <c r="D26" s="2" t="s">
        <v>74</v>
      </c>
      <c r="E26" s="2"/>
      <c r="F26" s="2">
        <v>1</v>
      </c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87"/>
      <c r="T26" s="87"/>
      <c r="U26" s="87"/>
      <c r="V26" s="239"/>
      <c r="W26" s="168">
        <f>Y21*2+Y22*7+Y23*1+Y24*0+Y25*0+Y26*8</f>
        <v>17.5</v>
      </c>
      <c r="X26" s="75" t="s">
        <v>39</v>
      </c>
      <c r="Y26" s="42">
        <v>0</v>
      </c>
      <c r="Z26" s="161"/>
      <c r="AA26" s="57" t="s">
        <v>32</v>
      </c>
      <c r="AB26" s="52"/>
      <c r="AC26" s="57"/>
      <c r="AD26" s="57"/>
      <c r="AE26" s="57">
        <f>AB26*15</f>
        <v>0</v>
      </c>
      <c r="AF26" s="57"/>
      <c r="AG26" s="82"/>
    </row>
    <row r="27" spans="2:33" s="53" customFormat="1" ht="30" customHeight="1" x14ac:dyDescent="0.3">
      <c r="B27" s="59" t="s">
        <v>33</v>
      </c>
      <c r="C27" s="60"/>
      <c r="D27" s="2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87"/>
      <c r="U27" s="87"/>
      <c r="V27" s="239"/>
      <c r="W27" s="169" t="s">
        <v>12</v>
      </c>
      <c r="X27" s="45"/>
      <c r="Y27" s="35"/>
      <c r="Z27" s="12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1"/>
    </row>
    <row r="28" spans="2:33" s="53" customFormat="1" ht="30" customHeight="1" thickBot="1" x14ac:dyDescent="0.45">
      <c r="B28" s="61"/>
      <c r="C28" s="62"/>
      <c r="D28" s="89"/>
      <c r="E28" s="89"/>
      <c r="F28" s="90"/>
      <c r="G28" s="90"/>
      <c r="H28" s="89"/>
      <c r="I28" s="90"/>
      <c r="J28" s="90"/>
      <c r="K28" s="89"/>
      <c r="L28" s="90"/>
      <c r="M28" s="90"/>
      <c r="N28" s="89"/>
      <c r="O28" s="90"/>
      <c r="P28" s="90"/>
      <c r="Q28" s="89"/>
      <c r="R28" s="90"/>
      <c r="S28" s="90"/>
      <c r="T28" s="89"/>
      <c r="U28" s="90"/>
      <c r="V28" s="240"/>
      <c r="W28" s="157">
        <f>W22*4+W26*4+W24*9</f>
        <v>436.5</v>
      </c>
      <c r="X28" s="165"/>
      <c r="Y28" s="166"/>
      <c r="Z28" s="16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3"/>
    </row>
    <row r="29" spans="2:33" s="32" customFormat="1" ht="30" customHeight="1" x14ac:dyDescent="0.4">
      <c r="B29" s="30">
        <v>9</v>
      </c>
      <c r="C29" s="242"/>
      <c r="D29" s="88" t="str">
        <f>'114.9月菜單'!N4</f>
        <v>麵線糊</v>
      </c>
      <c r="E29" s="88" t="s">
        <v>16</v>
      </c>
      <c r="F29" s="88"/>
      <c r="G29" s="88" t="str">
        <f>'114.9月菜單'!N5</f>
        <v>香滷豆腐丁</v>
      </c>
      <c r="H29" s="88" t="s">
        <v>230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239"/>
      <c r="W29" s="36" t="s">
        <v>41</v>
      </c>
      <c r="X29" s="37" t="s">
        <v>17</v>
      </c>
      <c r="Y29" s="35">
        <v>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30" customHeight="1" x14ac:dyDescent="0.4">
      <c r="B30" s="33" t="s">
        <v>8</v>
      </c>
      <c r="C30" s="242"/>
      <c r="D30" s="2" t="s">
        <v>116</v>
      </c>
      <c r="E30" s="2"/>
      <c r="F30" s="2">
        <v>15</v>
      </c>
      <c r="G30" s="2" t="s">
        <v>233</v>
      </c>
      <c r="H30" s="2"/>
      <c r="I30" s="2">
        <v>45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39"/>
      <c r="W30" s="82">
        <f>Y29*15+Y30*0+Y31*5+Y32*0+Y33*15+Y34*12+15</f>
        <v>45.5</v>
      </c>
      <c r="X30" s="34" t="s">
        <v>22</v>
      </c>
      <c r="Y30" s="35">
        <v>1.1000000000000001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30" customHeight="1" x14ac:dyDescent="0.4">
      <c r="B31" s="33">
        <v>4</v>
      </c>
      <c r="C31" s="242"/>
      <c r="D31" s="2" t="s">
        <v>117</v>
      </c>
      <c r="E31" s="2"/>
      <c r="F31" s="2">
        <v>10</v>
      </c>
      <c r="G31" s="2"/>
      <c r="H31" s="2"/>
      <c r="I31" s="2"/>
      <c r="J31" s="2"/>
      <c r="K31" s="2"/>
      <c r="L31" s="2"/>
      <c r="M31" s="2"/>
      <c r="N31" s="41"/>
      <c r="O31" s="2"/>
      <c r="P31" s="2"/>
      <c r="Q31" s="2"/>
      <c r="R31" s="2"/>
      <c r="S31" s="2"/>
      <c r="T31" s="2"/>
      <c r="U31" s="2"/>
      <c r="V31" s="239"/>
      <c r="W31" s="36" t="s">
        <v>45</v>
      </c>
      <c r="X31" s="37" t="s">
        <v>24</v>
      </c>
      <c r="Y31" s="35">
        <v>0.1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30" customHeight="1" x14ac:dyDescent="0.4">
      <c r="B32" s="33" t="s">
        <v>10</v>
      </c>
      <c r="C32" s="242"/>
      <c r="D32" s="2" t="s">
        <v>118</v>
      </c>
      <c r="E32" s="2"/>
      <c r="F32" s="2">
        <v>3</v>
      </c>
      <c r="G32" s="2"/>
      <c r="H32" s="2"/>
      <c r="I32" s="2"/>
      <c r="J32" s="2"/>
      <c r="K32" s="79"/>
      <c r="L32" s="2"/>
      <c r="M32" s="2"/>
      <c r="N32" s="2"/>
      <c r="O32" s="2"/>
      <c r="P32" s="2"/>
      <c r="Q32" s="41"/>
      <c r="R32" s="2"/>
      <c r="S32" s="2"/>
      <c r="T32" s="2"/>
      <c r="U32" s="2"/>
      <c r="V32" s="239"/>
      <c r="W32" s="80">
        <f>Y29*0+Y30*5+Y31*0+Y32*5+Y33*0+Y34*4+5</f>
        <v>10.5</v>
      </c>
      <c r="X32" s="37" t="s">
        <v>27</v>
      </c>
      <c r="Y32" s="35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30" customHeight="1" x14ac:dyDescent="0.3">
      <c r="B33" s="241" t="s">
        <v>37</v>
      </c>
      <c r="C33" s="242"/>
      <c r="D33" s="2" t="s">
        <v>119</v>
      </c>
      <c r="E33" s="2"/>
      <c r="F33" s="2">
        <v>5</v>
      </c>
      <c r="G33" s="2"/>
      <c r="H33" s="41"/>
      <c r="I33" s="2"/>
      <c r="J33" s="2"/>
      <c r="K33" s="2"/>
      <c r="L33" s="2"/>
      <c r="M33" s="2"/>
      <c r="N33" s="41"/>
      <c r="O33" s="2"/>
      <c r="P33" s="2"/>
      <c r="Q33" s="41"/>
      <c r="R33" s="2"/>
      <c r="S33" s="2"/>
      <c r="T33" s="41"/>
      <c r="U33" s="2"/>
      <c r="V33" s="239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30" customHeight="1" x14ac:dyDescent="0.4">
      <c r="B34" s="241"/>
      <c r="C34" s="242"/>
      <c r="D34" s="2" t="s">
        <v>99</v>
      </c>
      <c r="E34" s="2"/>
      <c r="F34" s="2">
        <v>3</v>
      </c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41"/>
      <c r="U34" s="2"/>
      <c r="V34" s="239"/>
      <c r="W34" s="80">
        <f>Y29*2+Y30*7+Y31*1+Y32*0+Y33*0+Y34*8</f>
        <v>11.8</v>
      </c>
      <c r="X34" s="75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30" customHeight="1" x14ac:dyDescent="0.3">
      <c r="B35" s="43" t="s">
        <v>33</v>
      </c>
      <c r="C35" s="44"/>
      <c r="D35" s="2" t="s">
        <v>120</v>
      </c>
      <c r="E35" s="41"/>
      <c r="F35" s="2">
        <v>1</v>
      </c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39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3" ht="30" customHeight="1" x14ac:dyDescent="0.4">
      <c r="B36" s="46"/>
      <c r="C36" s="47"/>
      <c r="D36" s="41"/>
      <c r="E36" s="41"/>
      <c r="F36" s="2"/>
      <c r="G36" s="2"/>
      <c r="H36" s="41"/>
      <c r="I36" s="2"/>
      <c r="J36" s="2"/>
      <c r="K36" s="41"/>
      <c r="L36" s="2"/>
      <c r="M36" s="2"/>
      <c r="N36" s="41"/>
      <c r="O36" s="2"/>
      <c r="P36" s="2"/>
      <c r="Q36" s="41"/>
      <c r="R36" s="2"/>
      <c r="S36" s="2"/>
      <c r="T36" s="41"/>
      <c r="U36" s="2"/>
      <c r="V36" s="255"/>
      <c r="W36" s="81">
        <f>W30*4+W34*4+W32*9</f>
        <v>323.7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</row>
    <row r="37" spans="2:33" s="32" customFormat="1" ht="30" customHeight="1" x14ac:dyDescent="0.4">
      <c r="B37" s="30">
        <v>9</v>
      </c>
      <c r="C37" s="242"/>
      <c r="D37" s="31" t="str">
        <f>'114.9月菜單'!R4</f>
        <v>茶葉蛋X1</v>
      </c>
      <c r="E37" s="31" t="s">
        <v>48</v>
      </c>
      <c r="F37" s="31"/>
      <c r="G37" s="31" t="str">
        <f>'114.9月菜單'!R5</f>
        <v>大肉包X1</v>
      </c>
      <c r="H37" s="31" t="s">
        <v>48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'114.9月菜單'!R9</f>
        <v>熱豆漿</v>
      </c>
      <c r="T37" s="31" t="s">
        <v>121</v>
      </c>
      <c r="U37" s="31"/>
      <c r="V37" s="254"/>
      <c r="W37" s="97" t="s">
        <v>60</v>
      </c>
      <c r="X37" s="98" t="s">
        <v>61</v>
      </c>
      <c r="Y37" s="99">
        <v>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1"/>
    </row>
    <row r="38" spans="2:33" ht="30" customHeight="1" x14ac:dyDescent="0.4">
      <c r="B38" s="33" t="s">
        <v>8</v>
      </c>
      <c r="C38" s="242"/>
      <c r="D38" s="2" t="s">
        <v>140</v>
      </c>
      <c r="E38" s="2"/>
      <c r="F38" s="2" t="s">
        <v>50</v>
      </c>
      <c r="G38" s="2" t="s">
        <v>71</v>
      </c>
      <c r="H38" s="2"/>
      <c r="I38" s="2" t="s">
        <v>50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137</v>
      </c>
      <c r="T38" s="2"/>
      <c r="U38" s="2" t="s">
        <v>177</v>
      </c>
      <c r="V38" s="239"/>
      <c r="W38" s="82">
        <f>Y37*15+Y38*0+Y39*5+Y40*0+Y41*15+Y42*12+18</f>
        <v>48</v>
      </c>
      <c r="X38" s="34" t="s">
        <v>62</v>
      </c>
      <c r="Y38" s="35">
        <v>1.9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2"/>
    </row>
    <row r="39" spans="2:33" ht="30" customHeight="1" x14ac:dyDescent="0.4">
      <c r="B39" s="33">
        <v>5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9"/>
      <c r="W39" s="36" t="s">
        <v>63</v>
      </c>
      <c r="X39" s="37" t="s">
        <v>64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1"/>
    </row>
    <row r="40" spans="2:33" ht="30" customHeight="1" x14ac:dyDescent="0.4">
      <c r="B40" s="33" t="s">
        <v>10</v>
      </c>
      <c r="C40" s="242"/>
      <c r="D40" s="2"/>
      <c r="E40" s="2"/>
      <c r="F40" s="2"/>
      <c r="G40" s="2"/>
      <c r="H40" s="2"/>
      <c r="I40" s="2"/>
      <c r="J40" s="2"/>
      <c r="K40" s="41"/>
      <c r="L40" s="2"/>
      <c r="M40" s="2"/>
      <c r="N40" s="79"/>
      <c r="O40" s="2"/>
      <c r="P40" s="2"/>
      <c r="Q40" s="2"/>
      <c r="R40" s="2"/>
      <c r="S40" s="2"/>
      <c r="T40" s="2"/>
      <c r="U40" s="2"/>
      <c r="V40" s="239"/>
      <c r="W40" s="80">
        <f>Y37*0+Y38*5+Y39*0+Y40*5+Y41*0+Y42*4</f>
        <v>9.5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2"/>
    </row>
    <row r="41" spans="2:33" ht="30" customHeight="1" x14ac:dyDescent="0.3">
      <c r="B41" s="241" t="s">
        <v>29</v>
      </c>
      <c r="C41" s="242"/>
      <c r="D41" s="2"/>
      <c r="E41" s="2"/>
      <c r="F41" s="2"/>
      <c r="G41" s="2"/>
      <c r="H41" s="2"/>
      <c r="I41" s="2"/>
      <c r="J41" s="2"/>
      <c r="K41" s="41"/>
      <c r="L41" s="2"/>
      <c r="M41" s="2"/>
      <c r="N41" s="41"/>
      <c r="O41" s="2"/>
      <c r="P41" s="2"/>
      <c r="Q41" s="2"/>
      <c r="R41" s="2"/>
      <c r="S41" s="2"/>
      <c r="T41" s="2"/>
      <c r="U41" s="2"/>
      <c r="V41" s="239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1"/>
    </row>
    <row r="42" spans="2:33" ht="30" customHeight="1" x14ac:dyDescent="0.4">
      <c r="B42" s="241"/>
      <c r="C42" s="242"/>
      <c r="D42" s="41"/>
      <c r="E42" s="41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41"/>
      <c r="U42" s="2"/>
      <c r="V42" s="239"/>
      <c r="W42" s="80">
        <f>Y37*2+Y38*7+Y39*1+Y40*0+Y41*0+Y42*8</f>
        <v>17.299999999999997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2"/>
    </row>
    <row r="43" spans="2:33" ht="30" customHeight="1" x14ac:dyDescent="0.3">
      <c r="B43" s="43" t="s">
        <v>33</v>
      </c>
      <c r="C43" s="44"/>
      <c r="D43" s="41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39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1"/>
    </row>
    <row r="44" spans="2:33" ht="30" customHeight="1" thickBot="1" x14ac:dyDescent="0.45">
      <c r="B44" s="65"/>
      <c r="C44" s="47"/>
      <c r="D44" s="66"/>
      <c r="E44" s="66"/>
      <c r="F44" s="67"/>
      <c r="G44" s="67"/>
      <c r="H44" s="66"/>
      <c r="I44" s="67"/>
      <c r="J44" s="67"/>
      <c r="K44" s="66"/>
      <c r="L44" s="67"/>
      <c r="M44" s="67"/>
      <c r="N44" s="66"/>
      <c r="O44" s="67"/>
      <c r="P44" s="67"/>
      <c r="Q44" s="66"/>
      <c r="R44" s="67"/>
      <c r="S44" s="67"/>
      <c r="T44" s="66"/>
      <c r="U44" s="67"/>
      <c r="V44" s="255"/>
      <c r="W44" s="81">
        <f>W38*4+W42*4+W40*9</f>
        <v>346.7</v>
      </c>
      <c r="X44" s="49"/>
      <c r="Y44" s="50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3"/>
    </row>
    <row r="45" spans="2:33" s="57" customFormat="1" ht="21.75" customHeight="1" x14ac:dyDescent="0.3">
      <c r="B45" s="16"/>
      <c r="C45" s="15"/>
      <c r="D45" s="15"/>
      <c r="E45" s="68"/>
      <c r="F45" s="15"/>
      <c r="G45" s="15"/>
      <c r="H45" s="68"/>
      <c r="I45" s="15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69"/>
      <c r="AB45" s="52"/>
    </row>
    <row r="46" spans="2:33" x14ac:dyDescent="0.3">
      <c r="B46" s="52"/>
      <c r="C46" s="57"/>
      <c r="D46" s="250"/>
      <c r="E46" s="250"/>
      <c r="F46" s="251"/>
      <c r="G46" s="251"/>
      <c r="H46" s="70"/>
      <c r="K46" s="70"/>
      <c r="N46" s="70"/>
      <c r="Q46" s="70"/>
      <c r="T46" s="70"/>
    </row>
  </sheetData>
  <mergeCells count="20">
    <mergeCell ref="D46:G46"/>
    <mergeCell ref="C29:C34"/>
    <mergeCell ref="C21:C26"/>
    <mergeCell ref="J45:Y45"/>
    <mergeCell ref="C37:C42"/>
    <mergeCell ref="V37:V44"/>
    <mergeCell ref="V21:V28"/>
    <mergeCell ref="V29:V36"/>
    <mergeCell ref="B1:Y1"/>
    <mergeCell ref="B2:G2"/>
    <mergeCell ref="C5:C10"/>
    <mergeCell ref="V5:V12"/>
    <mergeCell ref="B9:B10"/>
    <mergeCell ref="F3:L3"/>
    <mergeCell ref="V13:V20"/>
    <mergeCell ref="B41:B42"/>
    <mergeCell ref="C13:C18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opLeftCell="A17" zoomScale="60" workbookViewId="0">
      <selection activeCell="J8" sqref="J8:M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8" customWidth="1"/>
    <col min="6" max="6" width="9.6640625" style="15" customWidth="1"/>
    <col min="7" max="7" width="18.6640625" style="15" customWidth="1"/>
    <col min="8" max="8" width="5.6640625" style="68" customWidth="1"/>
    <col min="9" max="9" width="9.6640625" style="15" customWidth="1"/>
    <col min="10" max="10" width="18.6640625" style="15" customWidth="1"/>
    <col min="11" max="11" width="5.6640625" style="68" customWidth="1"/>
    <col min="12" max="12" width="9.6640625" style="15" customWidth="1"/>
    <col min="13" max="13" width="18.6640625" style="15" customWidth="1"/>
    <col min="14" max="14" width="5.6640625" style="68" customWidth="1"/>
    <col min="15" max="15" width="9.6640625" style="15" customWidth="1"/>
    <col min="16" max="16" width="18.6640625" style="15" customWidth="1"/>
    <col min="17" max="17" width="5.6640625" style="68" customWidth="1"/>
    <col min="18" max="18" width="9.6640625" style="15" customWidth="1"/>
    <col min="19" max="19" width="18.6640625" style="15" customWidth="1"/>
    <col min="20" max="20" width="5.6640625" style="68" customWidth="1"/>
    <col min="21" max="21" width="9.6640625" style="15" customWidth="1"/>
    <col min="22" max="22" width="5.21875" style="15" customWidth="1"/>
    <col min="23" max="23" width="11.77734375" style="71" customWidth="1"/>
    <col min="24" max="24" width="11.21875" style="72" customWidth="1"/>
    <col min="25" max="25" width="6.6640625" style="73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3" t="s">
        <v>209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3"/>
      <c r="AB1" s="5"/>
    </row>
    <row r="2" spans="2:33" s="4" customFormat="1" ht="25.05" customHeight="1" x14ac:dyDescent="0.6">
      <c r="B2" s="244"/>
      <c r="C2" s="245"/>
      <c r="D2" s="245"/>
      <c r="E2" s="245"/>
      <c r="F2" s="245"/>
      <c r="G2" s="245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0" customHeight="1" thickBot="1" x14ac:dyDescent="0.5">
      <c r="B3" s="76" t="s">
        <v>40</v>
      </c>
      <c r="C3" s="9"/>
      <c r="D3" s="10"/>
      <c r="E3" s="10"/>
      <c r="F3" s="249" t="s">
        <v>81</v>
      </c>
      <c r="G3" s="249"/>
      <c r="H3" s="249"/>
      <c r="I3" s="249"/>
      <c r="J3" s="249"/>
      <c r="K3" s="249"/>
      <c r="L3" s="249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60" customHeight="1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147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0" customHeight="1" x14ac:dyDescent="0.4">
      <c r="B5" s="30">
        <v>9</v>
      </c>
      <c r="C5" s="242"/>
      <c r="D5" s="31" t="str">
        <f>'114.9月菜單'!B13</f>
        <v>不供餐</v>
      </c>
      <c r="E5" s="31"/>
      <c r="F5" s="1" t="s">
        <v>15</v>
      </c>
      <c r="G5" s="84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54"/>
      <c r="W5" s="97" t="s">
        <v>60</v>
      </c>
      <c r="X5" s="98" t="s">
        <v>61</v>
      </c>
      <c r="Y5" s="99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30" customHeight="1" x14ac:dyDescent="0.4">
      <c r="B6" s="33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39"/>
      <c r="W6" s="82">
        <v>0</v>
      </c>
      <c r="X6" s="34" t="s">
        <v>62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30" customHeight="1" x14ac:dyDescent="0.4">
      <c r="B7" s="33">
        <v>8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9"/>
      <c r="W7" s="36" t="s">
        <v>63</v>
      </c>
      <c r="X7" s="37" t="s">
        <v>64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30" customHeight="1" x14ac:dyDescent="0.4">
      <c r="B8" s="33" t="s">
        <v>10</v>
      </c>
      <c r="C8" s="242"/>
      <c r="D8" s="2"/>
      <c r="E8" s="2"/>
      <c r="F8" s="2"/>
      <c r="G8" s="2"/>
      <c r="H8" s="41"/>
      <c r="I8" s="2"/>
      <c r="J8" s="2"/>
      <c r="K8" s="41"/>
      <c r="L8" s="2"/>
      <c r="M8" s="2"/>
      <c r="N8" s="41"/>
      <c r="O8" s="2"/>
      <c r="P8" s="2"/>
      <c r="Q8" s="41"/>
      <c r="R8" s="2"/>
      <c r="S8" s="2"/>
      <c r="T8" s="41"/>
      <c r="U8" s="2"/>
      <c r="V8" s="239"/>
      <c r="W8" s="80">
        <f>Y5*0+Y6*5+Y7*0+Y8*5+Y9*0+Y10*4</f>
        <v>0</v>
      </c>
      <c r="X8" s="37" t="s">
        <v>65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30" customHeight="1" x14ac:dyDescent="0.3">
      <c r="B9" s="241" t="s">
        <v>34</v>
      </c>
      <c r="C9" s="242"/>
      <c r="D9" s="2"/>
      <c r="E9" s="2"/>
      <c r="F9" s="2"/>
      <c r="G9" s="2"/>
      <c r="H9" s="41"/>
      <c r="I9" s="2"/>
      <c r="J9" s="2"/>
      <c r="K9" s="41"/>
      <c r="L9" s="2"/>
      <c r="M9" s="2"/>
      <c r="N9" s="41"/>
      <c r="O9" s="2"/>
      <c r="P9" s="2"/>
      <c r="Q9" s="41"/>
      <c r="R9" s="2"/>
      <c r="S9" s="2"/>
      <c r="T9" s="79"/>
      <c r="U9" s="2"/>
      <c r="V9" s="239"/>
      <c r="W9" s="36" t="s">
        <v>66</v>
      </c>
      <c r="X9" s="37" t="s">
        <v>67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30" customHeight="1" x14ac:dyDescent="0.4">
      <c r="B10" s="241"/>
      <c r="C10" s="242"/>
      <c r="D10" s="2"/>
      <c r="E10" s="2"/>
      <c r="F10" s="2"/>
      <c r="G10" s="58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39"/>
      <c r="W10" s="80">
        <f>Y5*2+Y6*7+Y7*1+Y8*0+Y9*0+Y10*8</f>
        <v>0</v>
      </c>
      <c r="X10" s="75" t="s">
        <v>68</v>
      </c>
      <c r="Y10" s="42">
        <v>0</v>
      </c>
      <c r="Z10" s="14"/>
      <c r="AA10" s="15" t="s">
        <v>32</v>
      </c>
      <c r="AE10" s="15">
        <f>AB10*15</f>
        <v>0</v>
      </c>
    </row>
    <row r="11" spans="2:33" ht="30" customHeight="1" x14ac:dyDescent="0.3">
      <c r="B11" s="43" t="s">
        <v>33</v>
      </c>
      <c r="C11" s="44"/>
      <c r="D11" s="2"/>
      <c r="E11" s="2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39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30" customHeight="1" x14ac:dyDescent="0.4">
      <c r="B12" s="46"/>
      <c r="C12" s="47"/>
      <c r="D12" s="41"/>
      <c r="E12" s="41"/>
      <c r="F12" s="2"/>
      <c r="G12" s="2"/>
      <c r="H12" s="41"/>
      <c r="I12" s="2"/>
      <c r="J12" s="2"/>
      <c r="K12" s="41"/>
      <c r="L12" s="2"/>
      <c r="M12" s="2"/>
      <c r="N12" s="41"/>
      <c r="O12" s="2"/>
      <c r="P12" s="2"/>
      <c r="Q12" s="41"/>
      <c r="R12" s="2"/>
      <c r="S12" s="90"/>
      <c r="T12" s="89"/>
      <c r="U12" s="90"/>
      <c r="V12" s="240"/>
      <c r="W12" s="81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30" customHeight="1" x14ac:dyDescent="0.4">
      <c r="B13" s="30">
        <v>9</v>
      </c>
      <c r="C13" s="242"/>
      <c r="D13" s="31" t="str">
        <f>'114.9月菜單'!F13</f>
        <v>大奶皇包X1</v>
      </c>
      <c r="E13" s="31" t="s">
        <v>48</v>
      </c>
      <c r="F13" s="31"/>
      <c r="G13" s="31" t="str">
        <f>'114.9月菜單'!F14</f>
        <v>素菜包X1</v>
      </c>
      <c r="H13" s="31" t="s">
        <v>48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 t="str">
        <f>'114.9月菜單'!F18</f>
        <v>熱豆漿</v>
      </c>
      <c r="T13" s="31" t="s">
        <v>16</v>
      </c>
      <c r="U13" s="31"/>
      <c r="V13" s="254"/>
      <c r="W13" s="97" t="s">
        <v>41</v>
      </c>
      <c r="X13" s="98" t="s">
        <v>127</v>
      </c>
      <c r="Y13" s="99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3" ht="30" customHeight="1" x14ac:dyDescent="0.4">
      <c r="B14" s="33" t="s">
        <v>8</v>
      </c>
      <c r="C14" s="242"/>
      <c r="D14" s="2" t="s">
        <v>142</v>
      </c>
      <c r="E14" s="2"/>
      <c r="F14" s="2" t="s">
        <v>50</v>
      </c>
      <c r="G14" s="2" t="s">
        <v>214</v>
      </c>
      <c r="H14" s="2"/>
      <c r="I14" s="2" t="s">
        <v>50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137</v>
      </c>
      <c r="T14" s="2"/>
      <c r="U14" s="2" t="s">
        <v>177</v>
      </c>
      <c r="V14" s="239"/>
      <c r="W14" s="82">
        <f>Y13*15+Y14*0+Y15*5+Y16*0+Y17*15+Y18*12+18</f>
        <v>78</v>
      </c>
      <c r="X14" s="34" t="s">
        <v>128</v>
      </c>
      <c r="Y14" s="35">
        <v>0.9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30" customHeight="1" x14ac:dyDescent="0.4">
      <c r="B15" s="33">
        <v>9</v>
      </c>
      <c r="C15" s="2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9"/>
      <c r="W15" s="36" t="s">
        <v>45</v>
      </c>
      <c r="X15" s="37" t="s">
        <v>130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1"/>
    </row>
    <row r="16" spans="2:33" ht="30" customHeight="1" x14ac:dyDescent="0.4">
      <c r="B16" s="33" t="s">
        <v>10</v>
      </c>
      <c r="C16" s="242"/>
      <c r="D16" s="2"/>
      <c r="E16" s="2"/>
      <c r="F16" s="2"/>
      <c r="G16" s="2"/>
      <c r="H16" s="2"/>
      <c r="I16" s="2"/>
      <c r="J16" s="2"/>
      <c r="K16" s="41"/>
      <c r="L16" s="2"/>
      <c r="M16" s="2"/>
      <c r="N16" s="79"/>
      <c r="O16" s="2"/>
      <c r="P16" s="2"/>
      <c r="Q16" s="2"/>
      <c r="R16" s="2"/>
      <c r="S16" s="2"/>
      <c r="T16" s="2"/>
      <c r="U16" s="2"/>
      <c r="V16" s="239"/>
      <c r="W16" s="80">
        <f>Y13*0+Y14*5+Y15*0+Y16*5+Y17*0+Y18*4+2</f>
        <v>6.5</v>
      </c>
      <c r="X16" s="37" t="s">
        <v>131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2"/>
    </row>
    <row r="17" spans="2:33" ht="30" customHeight="1" x14ac:dyDescent="0.3">
      <c r="B17" s="241" t="s">
        <v>35</v>
      </c>
      <c r="C17" s="242"/>
      <c r="D17" s="2"/>
      <c r="E17" s="2"/>
      <c r="F17" s="2"/>
      <c r="G17" s="2"/>
      <c r="H17" s="2"/>
      <c r="I17" s="2"/>
      <c r="J17" s="2"/>
      <c r="K17" s="41"/>
      <c r="L17" s="2"/>
      <c r="M17" s="2"/>
      <c r="N17" s="41"/>
      <c r="O17" s="2"/>
      <c r="P17" s="2"/>
      <c r="Q17" s="2"/>
      <c r="R17" s="2"/>
      <c r="S17" s="2"/>
      <c r="T17" s="2"/>
      <c r="U17" s="2"/>
      <c r="V17" s="239"/>
      <c r="W17" s="36" t="s">
        <v>43</v>
      </c>
      <c r="X17" s="37" t="s">
        <v>132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1"/>
    </row>
    <row r="18" spans="2:33" ht="30" customHeight="1" x14ac:dyDescent="0.4">
      <c r="B18" s="241"/>
      <c r="C18" s="242"/>
      <c r="D18" s="2"/>
      <c r="E18" s="2"/>
      <c r="F18" s="2"/>
      <c r="G18" s="2"/>
      <c r="H18" s="2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39"/>
      <c r="W18" s="80">
        <f>Y13*2+Y14*7+Y15*1+Y16*0+Y17*0+Y18*8-2</f>
        <v>12.3</v>
      </c>
      <c r="X18" s="75" t="s">
        <v>133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2"/>
    </row>
    <row r="19" spans="2:33" ht="30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39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1"/>
    </row>
    <row r="20" spans="2:33" ht="30" customHeight="1" x14ac:dyDescent="0.4">
      <c r="B20" s="46"/>
      <c r="C20" s="47"/>
      <c r="D20" s="89"/>
      <c r="E20" s="89"/>
      <c r="F20" s="90"/>
      <c r="G20" s="90"/>
      <c r="H20" s="89"/>
      <c r="I20" s="90"/>
      <c r="J20" s="90"/>
      <c r="K20" s="89"/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240"/>
      <c r="W20" s="81">
        <f>W14*4+W18*4+W16*9</f>
        <v>419.7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3"/>
    </row>
    <row r="21" spans="2:33" s="32" customFormat="1" ht="30" customHeight="1" x14ac:dyDescent="0.4">
      <c r="B21" s="30">
        <v>9</v>
      </c>
      <c r="C21" s="242"/>
      <c r="D21" s="88" t="str">
        <f>'114.9月菜單'!J13</f>
        <v>大肉包X1</v>
      </c>
      <c r="E21" s="88" t="s">
        <v>48</v>
      </c>
      <c r="F21" s="88"/>
      <c r="G21" s="88" t="str">
        <f>'114.9月菜單'!J14</f>
        <v>帶殼水煮蛋X1</v>
      </c>
      <c r="H21" s="88" t="s">
        <v>48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 t="str">
        <f>'114.9月菜單'!J18</f>
        <v>熱牛奶</v>
      </c>
      <c r="T21" s="88"/>
      <c r="U21" s="88"/>
      <c r="V21" s="239"/>
      <c r="W21" s="36" t="s">
        <v>54</v>
      </c>
      <c r="X21" s="37" t="s">
        <v>17</v>
      </c>
      <c r="Y21" s="35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1"/>
    </row>
    <row r="22" spans="2:33" s="53" customFormat="1" ht="30" customHeight="1" x14ac:dyDescent="0.55000000000000004">
      <c r="B22" s="33" t="s">
        <v>8</v>
      </c>
      <c r="C22" s="242"/>
      <c r="D22" s="2" t="s">
        <v>71</v>
      </c>
      <c r="E22" s="2"/>
      <c r="F22" s="2" t="s">
        <v>50</v>
      </c>
      <c r="G22" s="2" t="s">
        <v>140</v>
      </c>
      <c r="H22" s="2"/>
      <c r="I22" s="2" t="s">
        <v>50</v>
      </c>
      <c r="J22" s="2"/>
      <c r="K22" s="2"/>
      <c r="L22" s="2"/>
      <c r="M22" s="2"/>
      <c r="N22" s="2"/>
      <c r="O22" s="2"/>
      <c r="P22" s="2"/>
      <c r="Q22" s="2"/>
      <c r="R22" s="2"/>
      <c r="S22" s="2" t="s">
        <v>180</v>
      </c>
      <c r="T22" s="2"/>
      <c r="U22" s="2" t="s">
        <v>182</v>
      </c>
      <c r="V22" s="239"/>
      <c r="W22" s="82">
        <f>Y21*15+Y22*0+Y23*5+Y24*0+Y25*15+Y26*12+18</f>
        <v>57.6</v>
      </c>
      <c r="X22" s="34" t="s">
        <v>22</v>
      </c>
      <c r="Y22" s="35">
        <v>1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2"/>
    </row>
    <row r="23" spans="2:33" s="53" customFormat="1" ht="30" customHeight="1" x14ac:dyDescent="0.4">
      <c r="B23" s="33">
        <v>10</v>
      </c>
      <c r="C23" s="242"/>
      <c r="D23" s="96"/>
      <c r="E23" s="96"/>
      <c r="F23" s="96"/>
      <c r="G23" s="96"/>
      <c r="H23" s="96"/>
      <c r="I23" s="96"/>
      <c r="J23" s="96"/>
      <c r="K23" s="96"/>
      <c r="L23" s="96"/>
      <c r="M23" s="2"/>
      <c r="N23" s="41"/>
      <c r="O23" s="2"/>
      <c r="P23" s="96"/>
      <c r="Q23" s="96"/>
      <c r="R23" s="96"/>
      <c r="S23" s="96"/>
      <c r="T23" s="96"/>
      <c r="U23" s="96"/>
      <c r="V23" s="239"/>
      <c r="W23" s="36" t="s">
        <v>55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1"/>
    </row>
    <row r="24" spans="2:33" s="53" customFormat="1" ht="30" customHeight="1" x14ac:dyDescent="0.55000000000000004">
      <c r="B24" s="33" t="s">
        <v>10</v>
      </c>
      <c r="C24" s="242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239"/>
      <c r="W24" s="80">
        <f>Y21*0+Y22*5+Y23*0+Y24*5+Y25*0+Y26*4</f>
        <v>8.1999999999999993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2"/>
    </row>
    <row r="25" spans="2:33" s="53" customFormat="1" ht="30" customHeight="1" x14ac:dyDescent="0.3">
      <c r="B25" s="241" t="s">
        <v>36</v>
      </c>
      <c r="C25" s="242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239"/>
      <c r="W25" s="36" t="s">
        <v>56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1"/>
    </row>
    <row r="26" spans="2:33" s="53" customFormat="1" ht="30" customHeight="1" x14ac:dyDescent="0.55000000000000004">
      <c r="B26" s="241"/>
      <c r="C26" s="242"/>
      <c r="D26" s="2"/>
      <c r="E26" s="2"/>
      <c r="F26" s="2"/>
      <c r="G26" s="103"/>
      <c r="H26" s="104"/>
      <c r="I26" s="96"/>
      <c r="J26" s="96"/>
      <c r="K26" s="104"/>
      <c r="L26" s="96"/>
      <c r="M26" s="96"/>
      <c r="N26" s="104"/>
      <c r="O26" s="96"/>
      <c r="P26" s="96"/>
      <c r="Q26" s="104"/>
      <c r="R26" s="96"/>
      <c r="S26" s="96"/>
      <c r="T26" s="104"/>
      <c r="U26" s="96"/>
      <c r="V26" s="239"/>
      <c r="W26" s="80">
        <f>Y21*2+Y22*7+Y23*1+Y24*0+Y25*0+Y26*8</f>
        <v>17.399999999999999</v>
      </c>
      <c r="X26" s="75" t="s">
        <v>39</v>
      </c>
      <c r="Y26" s="42">
        <v>0.8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2"/>
    </row>
    <row r="27" spans="2:33" s="53" customFormat="1" ht="30" customHeight="1" x14ac:dyDescent="0.3">
      <c r="B27" s="59" t="s">
        <v>33</v>
      </c>
      <c r="C27" s="60"/>
      <c r="D27" s="2"/>
      <c r="E27" s="41"/>
      <c r="F27" s="2"/>
      <c r="G27" s="96"/>
      <c r="H27" s="104"/>
      <c r="I27" s="96"/>
      <c r="J27" s="96"/>
      <c r="K27" s="104"/>
      <c r="L27" s="96"/>
      <c r="M27" s="96"/>
      <c r="N27" s="104"/>
      <c r="O27" s="96"/>
      <c r="P27" s="96"/>
      <c r="Q27" s="104"/>
      <c r="R27" s="96"/>
      <c r="S27" s="96"/>
      <c r="T27" s="104"/>
      <c r="U27" s="96"/>
      <c r="V27" s="239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1"/>
    </row>
    <row r="28" spans="2:33" s="53" customFormat="1" ht="30" customHeight="1" thickBot="1" x14ac:dyDescent="0.6">
      <c r="B28" s="61"/>
      <c r="C28" s="62"/>
      <c r="D28" s="104"/>
      <c r="E28" s="104"/>
      <c r="F28" s="96"/>
      <c r="G28" s="96"/>
      <c r="H28" s="104"/>
      <c r="I28" s="96"/>
      <c r="J28" s="96"/>
      <c r="K28" s="104"/>
      <c r="L28" s="96"/>
      <c r="M28" s="96"/>
      <c r="N28" s="104"/>
      <c r="O28" s="96"/>
      <c r="P28" s="96"/>
      <c r="Q28" s="104"/>
      <c r="R28" s="96"/>
      <c r="S28" s="96"/>
      <c r="T28" s="104"/>
      <c r="U28" s="96"/>
      <c r="V28" s="255"/>
      <c r="W28" s="81">
        <f>W22*4+W26*4+W24*9</f>
        <v>373.8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3"/>
    </row>
    <row r="29" spans="2:33" s="32" customFormat="1" ht="30" customHeight="1" x14ac:dyDescent="0.4">
      <c r="B29" s="30">
        <v>9</v>
      </c>
      <c r="C29" s="242"/>
      <c r="D29" s="31" t="str">
        <f>'114.9月菜單'!N13</f>
        <v>蒸餃X10(醬油)</v>
      </c>
      <c r="E29" s="31" t="s">
        <v>48</v>
      </c>
      <c r="F29" s="1"/>
      <c r="G29" s="31"/>
      <c r="H29" s="31"/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 t="str">
        <f>'114.9月菜單'!N18</f>
        <v>蔬菜湯</v>
      </c>
      <c r="T29" s="31" t="s">
        <v>16</v>
      </c>
      <c r="U29" s="1"/>
      <c r="V29" s="254"/>
      <c r="W29" s="97" t="s">
        <v>41</v>
      </c>
      <c r="X29" s="98" t="s">
        <v>17</v>
      </c>
      <c r="Y29" s="99">
        <v>5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30" customHeight="1" x14ac:dyDescent="0.4">
      <c r="B30" s="33" t="s">
        <v>8</v>
      </c>
      <c r="C30" s="242"/>
      <c r="D30" s="2" t="s">
        <v>144</v>
      </c>
      <c r="E30" s="2"/>
      <c r="F30" s="2" t="s">
        <v>217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 t="s">
        <v>72</v>
      </c>
      <c r="T30" s="2"/>
      <c r="U30" s="2">
        <v>30</v>
      </c>
      <c r="V30" s="239"/>
      <c r="W30" s="82">
        <f>Y29*15+Y30*0+Y31*5+Y32*0+Y33*15+Y34*12+18</f>
        <v>94.5</v>
      </c>
      <c r="X30" s="34" t="s">
        <v>22</v>
      </c>
      <c r="Y30" s="35">
        <v>0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30" customHeight="1" x14ac:dyDescent="0.4">
      <c r="B31" s="33">
        <v>11</v>
      </c>
      <c r="C31" s="242"/>
      <c r="D31" s="2"/>
      <c r="E31" s="2"/>
      <c r="F31" s="2"/>
      <c r="G31" s="2"/>
      <c r="H31" s="41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75</v>
      </c>
      <c r="T31" s="2"/>
      <c r="U31" s="2">
        <v>1</v>
      </c>
      <c r="V31" s="239"/>
      <c r="W31" s="36" t="s">
        <v>45</v>
      </c>
      <c r="X31" s="37" t="s">
        <v>24</v>
      </c>
      <c r="Y31" s="35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30" customHeight="1" x14ac:dyDescent="0.4">
      <c r="B32" s="33" t="s">
        <v>10</v>
      </c>
      <c r="C32" s="242"/>
      <c r="D32" s="2"/>
      <c r="E32" s="2"/>
      <c r="F32" s="2"/>
      <c r="G32" s="2"/>
      <c r="H32" s="2"/>
      <c r="I32" s="2"/>
      <c r="J32" s="2"/>
      <c r="K32" s="41"/>
      <c r="L32" s="2"/>
      <c r="M32" s="2"/>
      <c r="N32" s="2"/>
      <c r="O32" s="2"/>
      <c r="P32" s="2"/>
      <c r="Q32" s="41"/>
      <c r="R32" s="2"/>
      <c r="S32" s="2" t="s">
        <v>219</v>
      </c>
      <c r="T32" s="2"/>
      <c r="U32" s="2">
        <v>1</v>
      </c>
      <c r="V32" s="239"/>
      <c r="W32" s="80">
        <f>Y29*0+Y30*5+Y31*0+Y32*5+Y33*0+Y34*4</f>
        <v>0</v>
      </c>
      <c r="X32" s="37" t="s">
        <v>27</v>
      </c>
      <c r="Y32" s="35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30" customHeight="1" x14ac:dyDescent="0.3">
      <c r="B33" s="241" t="s">
        <v>37</v>
      </c>
      <c r="C33" s="242"/>
      <c r="D33" s="2"/>
      <c r="E33" s="2"/>
      <c r="F33" s="2"/>
      <c r="G33" s="2"/>
      <c r="H33" s="41"/>
      <c r="I33" s="2"/>
      <c r="J33" s="2"/>
      <c r="K33" s="41"/>
      <c r="L33" s="2"/>
      <c r="M33" s="2"/>
      <c r="N33" s="41"/>
      <c r="O33" s="2"/>
      <c r="P33" s="2"/>
      <c r="Q33" s="41"/>
      <c r="R33" s="2"/>
      <c r="S33" s="2"/>
      <c r="T33" s="79"/>
      <c r="U33" s="2"/>
      <c r="V33" s="239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30" customHeight="1" x14ac:dyDescent="0.4">
      <c r="B34" s="241"/>
      <c r="C34" s="242"/>
      <c r="D34" s="2"/>
      <c r="E34" s="2"/>
      <c r="F34" s="2"/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79"/>
      <c r="U34" s="2"/>
      <c r="V34" s="239"/>
      <c r="W34" s="80">
        <f>Y29*2+Y30*7+Y31*1+Y32*0+Y33*0+Y34*8</f>
        <v>10.3</v>
      </c>
      <c r="X34" s="75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30" customHeight="1" x14ac:dyDescent="0.3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39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1"/>
    </row>
    <row r="36" spans="2:33" ht="30" customHeight="1" x14ac:dyDescent="0.4">
      <c r="B36" s="46"/>
      <c r="C36" s="47"/>
      <c r="D36" s="100"/>
      <c r="E36" s="41"/>
      <c r="F36" s="2"/>
      <c r="G36" s="2"/>
      <c r="H36" s="41"/>
      <c r="I36" s="2"/>
      <c r="J36" s="2"/>
      <c r="K36" s="41"/>
      <c r="L36" s="2"/>
      <c r="M36" s="2"/>
      <c r="N36" s="41"/>
      <c r="O36" s="2"/>
      <c r="P36" s="2"/>
      <c r="Q36" s="41"/>
      <c r="R36" s="2"/>
      <c r="S36" s="2"/>
      <c r="T36" s="41"/>
      <c r="U36" s="2"/>
      <c r="V36" s="255"/>
      <c r="W36" s="81">
        <f>W30*4+W34*4+W32*9</f>
        <v>419.2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3"/>
    </row>
    <row r="37" spans="2:33" s="32" customFormat="1" ht="30" customHeight="1" x14ac:dyDescent="0.4">
      <c r="B37" s="30">
        <v>9</v>
      </c>
      <c r="C37" s="242"/>
      <c r="D37" s="102" t="str">
        <f>'114.9月菜單'!R13</f>
        <v>大芝麻包X1</v>
      </c>
      <c r="E37" s="102" t="s">
        <v>48</v>
      </c>
      <c r="F37" s="102"/>
      <c r="G37" s="102" t="str">
        <f>'114.9月菜單'!R14</f>
        <v>起司麵包X1</v>
      </c>
      <c r="H37" s="102" t="s">
        <v>49</v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 t="str">
        <f>'114.9月菜單'!R18</f>
        <v>熱豆漿</v>
      </c>
      <c r="T37" s="102" t="s">
        <v>16</v>
      </c>
      <c r="U37" s="102"/>
      <c r="V37" s="246"/>
      <c r="W37" s="97" t="s">
        <v>41</v>
      </c>
      <c r="X37" s="98" t="s">
        <v>17</v>
      </c>
      <c r="Y37" s="91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1"/>
    </row>
    <row r="38" spans="2:33" ht="30" customHeight="1" x14ac:dyDescent="0.4">
      <c r="B38" s="33" t="s">
        <v>8</v>
      </c>
      <c r="C38" s="242"/>
      <c r="D38" s="2" t="s">
        <v>103</v>
      </c>
      <c r="E38" s="2"/>
      <c r="F38" s="2" t="s">
        <v>50</v>
      </c>
      <c r="G38" s="2" t="s">
        <v>138</v>
      </c>
      <c r="H38" s="2"/>
      <c r="I38" s="2">
        <v>60</v>
      </c>
      <c r="J38" s="2"/>
      <c r="K38" s="2"/>
      <c r="L38" s="2"/>
      <c r="M38" s="2"/>
      <c r="N38" s="2"/>
      <c r="O38" s="2"/>
      <c r="P38" s="96"/>
      <c r="Q38" s="2"/>
      <c r="R38" s="2"/>
      <c r="S38" s="2" t="s">
        <v>137</v>
      </c>
      <c r="T38" s="2"/>
      <c r="U38" s="2" t="s">
        <v>177</v>
      </c>
      <c r="V38" s="247"/>
      <c r="W38" s="82">
        <f>Y37*15+Y38*0+Y39*5+Y40*0+Y41*15+Y42*12+18</f>
        <v>78</v>
      </c>
      <c r="X38" s="34" t="s">
        <v>22</v>
      </c>
      <c r="Y38" s="92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2"/>
    </row>
    <row r="39" spans="2:33" ht="30" customHeight="1" x14ac:dyDescent="0.4">
      <c r="B39" s="33">
        <v>12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7"/>
      <c r="W39" s="36" t="s">
        <v>45</v>
      </c>
      <c r="X39" s="37" t="s">
        <v>24</v>
      </c>
      <c r="Y39" s="92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1"/>
    </row>
    <row r="40" spans="2:33" ht="30" customHeight="1" x14ac:dyDescent="0.4">
      <c r="B40" s="33" t="s">
        <v>10</v>
      </c>
      <c r="C40" s="242"/>
      <c r="D40" s="2"/>
      <c r="E40" s="2"/>
      <c r="F40" s="2"/>
      <c r="G40" s="2"/>
      <c r="H40" s="100"/>
      <c r="I40" s="2"/>
      <c r="J40" s="2"/>
      <c r="K40" s="79"/>
      <c r="L40" s="2"/>
      <c r="M40" s="2"/>
      <c r="N40" s="41"/>
      <c r="O40" s="2"/>
      <c r="P40" s="2"/>
      <c r="Q40" s="41"/>
      <c r="R40" s="2"/>
      <c r="S40" s="2"/>
      <c r="T40" s="2"/>
      <c r="U40" s="2"/>
      <c r="V40" s="247"/>
      <c r="W40" s="80">
        <f>Y37*0+Y38*5+Y39*0+Y40*5+Y41*0+Y42*4</f>
        <v>4.5</v>
      </c>
      <c r="X40" s="37" t="s">
        <v>27</v>
      </c>
      <c r="Y40" s="92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2"/>
    </row>
    <row r="41" spans="2:33" ht="30" customHeight="1" x14ac:dyDescent="0.3">
      <c r="B41" s="241" t="s">
        <v>29</v>
      </c>
      <c r="C41" s="242"/>
      <c r="D41" s="100"/>
      <c r="E41" s="41"/>
      <c r="F41" s="2"/>
      <c r="G41" s="2"/>
      <c r="H41" s="41"/>
      <c r="I41" s="2"/>
      <c r="J41" s="2"/>
      <c r="K41" s="41"/>
      <c r="L41" s="2"/>
      <c r="M41" s="2"/>
      <c r="N41" s="79"/>
      <c r="O41" s="2"/>
      <c r="P41" s="2"/>
      <c r="Q41" s="41"/>
      <c r="R41" s="2"/>
      <c r="S41" s="2"/>
      <c r="T41" s="2"/>
      <c r="U41" s="2"/>
      <c r="V41" s="247"/>
      <c r="W41" s="36" t="s">
        <v>43</v>
      </c>
      <c r="X41" s="37" t="s">
        <v>30</v>
      </c>
      <c r="Y41" s="92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1"/>
    </row>
    <row r="42" spans="2:33" ht="30" customHeight="1" x14ac:dyDescent="0.4">
      <c r="B42" s="241"/>
      <c r="C42" s="242"/>
      <c r="D42" s="2"/>
      <c r="E42" s="2"/>
      <c r="F42" s="2"/>
      <c r="G42" s="103"/>
      <c r="H42" s="104"/>
      <c r="I42" s="96"/>
      <c r="J42" s="96"/>
      <c r="K42" s="104"/>
      <c r="L42" s="96"/>
      <c r="M42" s="96"/>
      <c r="N42" s="104"/>
      <c r="O42" s="96"/>
      <c r="P42" s="96"/>
      <c r="Q42" s="104"/>
      <c r="R42" s="96"/>
      <c r="S42" s="96"/>
      <c r="T42" s="104"/>
      <c r="U42" s="96"/>
      <c r="V42" s="247"/>
      <c r="W42" s="80">
        <f>Y37*2+Y38*7+Y39*1+Y40*0+Y41*0+Y42*8</f>
        <v>14.3</v>
      </c>
      <c r="X42" s="75" t="s">
        <v>39</v>
      </c>
      <c r="Y42" s="93">
        <v>0</v>
      </c>
      <c r="Z42" s="14"/>
      <c r="AA42" s="15" t="s">
        <v>32</v>
      </c>
      <c r="AE42" s="15">
        <f>AB42*15</f>
        <v>0</v>
      </c>
      <c r="AG42" s="82"/>
    </row>
    <row r="43" spans="2:33" ht="30" customHeight="1" x14ac:dyDescent="0.3">
      <c r="B43" s="43" t="s">
        <v>33</v>
      </c>
      <c r="C43" s="44"/>
      <c r="D43" s="2"/>
      <c r="E43" s="41"/>
      <c r="F43" s="2"/>
      <c r="G43" s="96"/>
      <c r="H43" s="104"/>
      <c r="I43" s="96"/>
      <c r="J43" s="96"/>
      <c r="K43" s="104"/>
      <c r="L43" s="96"/>
      <c r="M43" s="96"/>
      <c r="N43" s="104"/>
      <c r="O43" s="96"/>
      <c r="P43" s="96"/>
      <c r="Q43" s="104"/>
      <c r="R43" s="96"/>
      <c r="S43" s="96"/>
      <c r="T43" s="104"/>
      <c r="U43" s="96"/>
      <c r="V43" s="247"/>
      <c r="W43" s="36" t="s">
        <v>12</v>
      </c>
      <c r="X43" s="45"/>
      <c r="Y43" s="92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1"/>
    </row>
    <row r="44" spans="2:33" ht="30" customHeight="1" thickBot="1" x14ac:dyDescent="0.45">
      <c r="B44" s="116"/>
      <c r="C44" s="117"/>
      <c r="D44" s="142"/>
      <c r="E44" s="142"/>
      <c r="F44" s="143"/>
      <c r="G44" s="143"/>
      <c r="H44" s="142"/>
      <c r="I44" s="143"/>
      <c r="J44" s="143"/>
      <c r="K44" s="104"/>
      <c r="L44" s="96"/>
      <c r="M44" s="96"/>
      <c r="N44" s="104"/>
      <c r="O44" s="96"/>
      <c r="P44" s="96"/>
      <c r="Q44" s="104"/>
      <c r="R44" s="96"/>
      <c r="S44" s="96"/>
      <c r="T44" s="104"/>
      <c r="U44" s="96"/>
      <c r="V44" s="256"/>
      <c r="W44" s="81">
        <f>W38*4+W42*4+W40*9</f>
        <v>409.7</v>
      </c>
      <c r="X44" s="49"/>
      <c r="Y44" s="94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3"/>
    </row>
    <row r="45" spans="2:33" s="57" customFormat="1" ht="21.75" customHeight="1" x14ac:dyDescent="0.3">
      <c r="B45" s="16"/>
      <c r="C45" s="15"/>
      <c r="D45" s="15"/>
      <c r="E45" s="68"/>
      <c r="F45" s="15"/>
      <c r="G45" s="15"/>
      <c r="H45" s="68"/>
      <c r="I45" s="15"/>
      <c r="J45" s="257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69"/>
      <c r="AB45" s="52"/>
    </row>
    <row r="46" spans="2:33" x14ac:dyDescent="0.3">
      <c r="B46" s="52"/>
      <c r="C46" s="57"/>
      <c r="D46" s="250"/>
      <c r="E46" s="250"/>
      <c r="F46" s="251"/>
      <c r="G46" s="251"/>
      <c r="H46" s="70"/>
      <c r="K46" s="70"/>
      <c r="N46" s="70"/>
      <c r="Q46" s="70"/>
      <c r="T46" s="70"/>
    </row>
  </sheetData>
  <mergeCells count="20">
    <mergeCell ref="D46:G46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V5:V12"/>
    <mergeCell ref="C13:C18"/>
    <mergeCell ref="V13:V20"/>
    <mergeCell ref="B17:B18"/>
    <mergeCell ref="B1:Y1"/>
    <mergeCell ref="B2:G2"/>
    <mergeCell ref="C5:C10"/>
    <mergeCell ref="B9:B10"/>
    <mergeCell ref="F3:L3"/>
  </mergeCells>
  <phoneticPr fontId="19" type="noConversion"/>
  <pageMargins left="1.23" right="0.17" top="0.18" bottom="0.17" header="0.5" footer="0.23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5"/>
  <sheetViews>
    <sheetView topLeftCell="A15" zoomScale="60" workbookViewId="0">
      <selection activeCell="J8" sqref="J8:M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8" customWidth="1"/>
    <col min="6" max="6" width="9.6640625" style="15" customWidth="1"/>
    <col min="7" max="7" width="18.6640625" style="15" customWidth="1"/>
    <col min="8" max="8" width="5.6640625" style="68" customWidth="1"/>
    <col min="9" max="9" width="9.6640625" style="15" customWidth="1"/>
    <col min="10" max="10" width="18.6640625" style="15" customWidth="1"/>
    <col min="11" max="11" width="5.6640625" style="68" customWidth="1"/>
    <col min="12" max="12" width="9.6640625" style="15" customWidth="1"/>
    <col min="13" max="13" width="18.6640625" style="15" customWidth="1"/>
    <col min="14" max="14" width="5.6640625" style="68" customWidth="1"/>
    <col min="15" max="15" width="9.6640625" style="15" customWidth="1"/>
    <col min="16" max="16" width="18.6640625" style="15" customWidth="1"/>
    <col min="17" max="17" width="5.6640625" style="68" customWidth="1"/>
    <col min="18" max="18" width="9.6640625" style="15" customWidth="1"/>
    <col min="19" max="19" width="18.6640625" style="15" customWidth="1"/>
    <col min="20" max="20" width="5.6640625" style="68" customWidth="1"/>
    <col min="21" max="21" width="9.6640625" style="15" customWidth="1"/>
    <col min="22" max="22" width="5.21875" style="15" customWidth="1"/>
    <col min="23" max="23" width="11.77734375" style="71" customWidth="1"/>
    <col min="24" max="24" width="11.21875" style="72" customWidth="1"/>
    <col min="25" max="25" width="6.6640625" style="73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3" t="s">
        <v>210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3"/>
      <c r="AB1" s="5"/>
    </row>
    <row r="2" spans="2:33" s="4" customFormat="1" ht="25.05" customHeight="1" x14ac:dyDescent="0.6">
      <c r="B2" s="244"/>
      <c r="C2" s="245"/>
      <c r="D2" s="245"/>
      <c r="E2" s="245"/>
      <c r="F2" s="245"/>
      <c r="G2" s="245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0" customHeight="1" thickBot="1" x14ac:dyDescent="0.5">
      <c r="B3" s="76" t="s">
        <v>40</v>
      </c>
      <c r="C3" s="9"/>
      <c r="D3" s="10"/>
      <c r="E3" s="10"/>
      <c r="F3" s="249" t="s">
        <v>81</v>
      </c>
      <c r="G3" s="249"/>
      <c r="H3" s="249"/>
      <c r="I3" s="249"/>
      <c r="J3" s="249"/>
      <c r="K3" s="249"/>
      <c r="L3" s="249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60" customHeight="1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147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0" customHeight="1" x14ac:dyDescent="0.4">
      <c r="B5" s="30">
        <v>9</v>
      </c>
      <c r="C5" s="242"/>
      <c r="D5" s="31" t="str">
        <f>'114.9月菜單'!B22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54"/>
      <c r="W5" s="97" t="s">
        <v>85</v>
      </c>
      <c r="X5" s="98" t="s">
        <v>86</v>
      </c>
      <c r="Y5" s="99">
        <v>0</v>
      </c>
    </row>
    <row r="6" spans="2:33" ht="30" customHeight="1" x14ac:dyDescent="0.4">
      <c r="B6" s="33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39"/>
      <c r="W6" s="82">
        <v>0</v>
      </c>
      <c r="X6" s="34" t="s">
        <v>22</v>
      </c>
      <c r="Y6" s="35">
        <v>0</v>
      </c>
    </row>
    <row r="7" spans="2:33" ht="30" customHeight="1" x14ac:dyDescent="0.4">
      <c r="B7" s="33">
        <v>15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9"/>
      <c r="W7" s="36" t="s">
        <v>45</v>
      </c>
      <c r="X7" s="37" t="s">
        <v>24</v>
      </c>
      <c r="Y7" s="35">
        <v>0</v>
      </c>
    </row>
    <row r="8" spans="2:33" ht="30" customHeight="1" x14ac:dyDescent="0.4">
      <c r="B8" s="33" t="s">
        <v>10</v>
      </c>
      <c r="C8" s="24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1"/>
      <c r="R8" s="2"/>
      <c r="S8" s="2"/>
      <c r="T8" s="41"/>
      <c r="U8" s="2"/>
      <c r="V8" s="239"/>
      <c r="W8" s="80">
        <f>Y5*0+Y6*5+Y7*0+Y8*5+Y9*0+Y10*4</f>
        <v>0</v>
      </c>
      <c r="X8" s="37" t="s">
        <v>27</v>
      </c>
      <c r="Y8" s="35">
        <v>0</v>
      </c>
    </row>
    <row r="9" spans="2:33" ht="30" customHeight="1" x14ac:dyDescent="0.3">
      <c r="B9" s="241" t="s">
        <v>34</v>
      </c>
      <c r="C9" s="242"/>
      <c r="D9" s="53"/>
      <c r="E9" s="109"/>
      <c r="F9" s="86"/>
      <c r="G9" s="2"/>
      <c r="H9" s="41"/>
      <c r="I9" s="2"/>
      <c r="J9" s="2"/>
      <c r="K9" s="41"/>
      <c r="L9" s="2"/>
      <c r="M9" s="2"/>
      <c r="N9" s="41"/>
      <c r="O9" s="2"/>
      <c r="P9" s="2"/>
      <c r="Q9" s="41"/>
      <c r="R9" s="2"/>
      <c r="S9" s="2"/>
      <c r="T9" s="79"/>
      <c r="U9" s="2"/>
      <c r="V9" s="239"/>
      <c r="W9" s="36" t="s">
        <v>43</v>
      </c>
      <c r="X9" s="37" t="s">
        <v>87</v>
      </c>
      <c r="Y9" s="35">
        <v>0</v>
      </c>
    </row>
    <row r="10" spans="2:33" ht="30" customHeight="1" x14ac:dyDescent="0.4">
      <c r="B10" s="241"/>
      <c r="C10" s="242"/>
      <c r="D10" s="53"/>
      <c r="E10" s="109"/>
      <c r="F10" s="86"/>
      <c r="G10" s="58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39"/>
      <c r="W10" s="80">
        <f>Y5*2+Y6*7+Y7*1+Y8*0+Y9*0+Y10*8</f>
        <v>0</v>
      </c>
      <c r="X10" s="75" t="s">
        <v>88</v>
      </c>
      <c r="Y10" s="42">
        <v>0</v>
      </c>
    </row>
    <row r="11" spans="2:33" ht="30" customHeight="1" x14ac:dyDescent="0.3">
      <c r="B11" s="43" t="s">
        <v>33</v>
      </c>
      <c r="C11" s="44"/>
      <c r="D11" s="100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87"/>
      <c r="U11" s="87"/>
      <c r="V11" s="239"/>
      <c r="W11" s="36" t="s">
        <v>12</v>
      </c>
      <c r="X11" s="45"/>
      <c r="Y11" s="35"/>
    </row>
    <row r="12" spans="2:33" ht="30" customHeight="1" x14ac:dyDescent="0.4">
      <c r="B12" s="46"/>
      <c r="C12" s="47"/>
      <c r="D12" s="41"/>
      <c r="E12" s="41"/>
      <c r="F12" s="2"/>
      <c r="G12" s="2"/>
      <c r="H12" s="41"/>
      <c r="I12" s="2"/>
      <c r="J12" s="2"/>
      <c r="K12" s="41"/>
      <c r="L12" s="2"/>
      <c r="M12" s="2"/>
      <c r="N12" s="41"/>
      <c r="O12" s="2"/>
      <c r="P12" s="2"/>
      <c r="Q12" s="41"/>
      <c r="R12" s="2"/>
      <c r="S12" s="2"/>
      <c r="T12" s="41"/>
      <c r="U12" s="2"/>
      <c r="V12" s="255"/>
      <c r="W12" s="81">
        <f>W6*4+W10*4+W8*9</f>
        <v>0</v>
      </c>
      <c r="X12" s="49"/>
      <c r="Y12" s="50"/>
    </row>
    <row r="13" spans="2:33" s="32" customFormat="1" ht="30" customHeight="1" x14ac:dyDescent="0.4">
      <c r="B13" s="30">
        <v>9</v>
      </c>
      <c r="C13" s="242"/>
      <c r="D13" s="31" t="str">
        <f>'114.9月菜單'!F22</f>
        <v>皮蛋粥</v>
      </c>
      <c r="E13" s="31" t="s">
        <v>16</v>
      </c>
      <c r="F13" s="31"/>
      <c r="G13" s="31" t="str">
        <f>'114.9月菜單'!F23</f>
        <v>四角油豆腐X1</v>
      </c>
      <c r="H13" s="31" t="s">
        <v>230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54"/>
      <c r="W13" s="97" t="s">
        <v>41</v>
      </c>
      <c r="X13" s="98" t="s">
        <v>17</v>
      </c>
      <c r="Y13" s="99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1"/>
    </row>
    <row r="14" spans="2:33" ht="30" customHeight="1" x14ac:dyDescent="0.4">
      <c r="B14" s="33" t="s">
        <v>8</v>
      </c>
      <c r="C14" s="242"/>
      <c r="D14" s="2" t="s">
        <v>105</v>
      </c>
      <c r="E14" s="2"/>
      <c r="F14" s="2">
        <v>80</v>
      </c>
      <c r="G14" s="2" t="s">
        <v>231</v>
      </c>
      <c r="H14" s="2"/>
      <c r="I14" s="2" t="s">
        <v>50</v>
      </c>
      <c r="J14" s="2"/>
      <c r="K14" s="2"/>
      <c r="L14" s="2"/>
      <c r="M14" s="2"/>
      <c r="N14" s="2"/>
      <c r="O14" s="2"/>
      <c r="P14" s="2"/>
      <c r="Q14" s="2"/>
      <c r="R14" s="2"/>
      <c r="S14" s="162"/>
      <c r="T14" s="2"/>
      <c r="U14" s="2"/>
      <c r="V14" s="239"/>
      <c r="W14" s="82">
        <f>Y13*15+Y14*0+Y15*5+Y16*0+Y17*15+Y18*12+15</f>
        <v>75</v>
      </c>
      <c r="X14" s="34" t="s">
        <v>22</v>
      </c>
      <c r="Y14" s="35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2"/>
    </row>
    <row r="15" spans="2:33" ht="30" customHeight="1" x14ac:dyDescent="0.4">
      <c r="B15" s="33">
        <v>16</v>
      </c>
      <c r="C15" s="242"/>
      <c r="D15" s="2" t="s">
        <v>125</v>
      </c>
      <c r="E15" s="2"/>
      <c r="F15" s="2">
        <v>10</v>
      </c>
      <c r="G15" s="53"/>
      <c r="H15" s="109"/>
      <c r="I15" s="8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9"/>
      <c r="W15" s="36" t="s">
        <v>45</v>
      </c>
      <c r="X15" s="37" t="s">
        <v>24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1"/>
    </row>
    <row r="16" spans="2:33" ht="30" customHeight="1" x14ac:dyDescent="0.4">
      <c r="B16" s="33" t="s">
        <v>10</v>
      </c>
      <c r="C16" s="242"/>
      <c r="D16" s="100" t="s">
        <v>73</v>
      </c>
      <c r="E16" s="41"/>
      <c r="F16" s="2">
        <v>10</v>
      </c>
      <c r="G16" s="53"/>
      <c r="H16" s="109"/>
      <c r="I16" s="86"/>
      <c r="J16" s="2"/>
      <c r="K16" s="2"/>
      <c r="L16" s="2"/>
      <c r="M16" s="2"/>
      <c r="N16" s="2"/>
      <c r="O16" s="2"/>
      <c r="P16" s="2"/>
      <c r="Q16" s="41"/>
      <c r="R16" s="2"/>
      <c r="S16" s="2"/>
      <c r="T16" s="2"/>
      <c r="U16" s="2"/>
      <c r="V16" s="239"/>
      <c r="W16" s="80">
        <f>Y13*0+Y14*5+Y15*0+Y16*5+Y17*0+Y18*4</f>
        <v>7.5</v>
      </c>
      <c r="X16" s="37" t="s">
        <v>27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2"/>
    </row>
    <row r="17" spans="2:33" ht="30" customHeight="1" x14ac:dyDescent="0.3">
      <c r="B17" s="241" t="s">
        <v>35</v>
      </c>
      <c r="C17" s="242"/>
      <c r="D17" s="100" t="s">
        <v>139</v>
      </c>
      <c r="E17" s="41"/>
      <c r="F17" s="2">
        <v>1</v>
      </c>
      <c r="G17" s="125"/>
      <c r="H17" s="109"/>
      <c r="I17" s="125"/>
      <c r="J17" s="2"/>
      <c r="K17" s="2"/>
      <c r="L17" s="2"/>
      <c r="M17" s="2"/>
      <c r="N17" s="2"/>
      <c r="O17" s="2"/>
      <c r="P17" s="2"/>
      <c r="Q17" s="41"/>
      <c r="R17" s="2"/>
      <c r="S17" s="2"/>
      <c r="T17" s="2"/>
      <c r="U17" s="2"/>
      <c r="V17" s="239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1"/>
    </row>
    <row r="18" spans="2:33" ht="30" customHeight="1" x14ac:dyDescent="0.4">
      <c r="B18" s="241"/>
      <c r="C18" s="242"/>
      <c r="D18" s="41"/>
      <c r="E18" s="41"/>
      <c r="F18" s="2"/>
      <c r="G18" s="2"/>
      <c r="H18" s="41"/>
      <c r="I18" s="2"/>
      <c r="J18" s="2"/>
      <c r="K18" s="2"/>
      <c r="L18" s="2"/>
      <c r="M18" s="2"/>
      <c r="N18" s="41"/>
      <c r="O18" s="2"/>
      <c r="P18" s="2"/>
      <c r="Q18" s="41"/>
      <c r="R18" s="2"/>
      <c r="S18" s="2"/>
      <c r="T18" s="41"/>
      <c r="U18" s="2"/>
      <c r="V18" s="239"/>
      <c r="W18" s="80">
        <f>Y13*2+Y14*7+Y15*1+Y16*0+Y17*0+Y18*8</f>
        <v>18.5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2"/>
    </row>
    <row r="19" spans="2:33" ht="30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39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1"/>
    </row>
    <row r="20" spans="2:33" ht="30" customHeight="1" x14ac:dyDescent="0.4">
      <c r="B20" s="46"/>
      <c r="C20" s="47"/>
      <c r="D20" s="89"/>
      <c r="E20" s="89"/>
      <c r="F20" s="90"/>
      <c r="G20" s="90"/>
      <c r="H20" s="89"/>
      <c r="I20" s="90"/>
      <c r="J20" s="90"/>
      <c r="K20" s="89"/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240"/>
      <c r="W20" s="105">
        <f>W14*4+W18*4+W16*9</f>
        <v>441.5</v>
      </c>
      <c r="X20" s="165"/>
      <c r="Y20" s="166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3"/>
    </row>
    <row r="21" spans="2:33" s="32" customFormat="1" ht="30" customHeight="1" x14ac:dyDescent="0.4">
      <c r="B21" s="30">
        <v>9</v>
      </c>
      <c r="C21" s="242"/>
      <c r="D21" s="88" t="str">
        <f>'114.9月菜單'!J22</f>
        <v>大肉包X1</v>
      </c>
      <c r="E21" s="88" t="s">
        <v>48</v>
      </c>
      <c r="F21" s="118"/>
      <c r="G21" s="156" t="str">
        <f>'114.9月菜單'!J23</f>
        <v>水煎包*1</v>
      </c>
      <c r="H21" s="88" t="s">
        <v>123</v>
      </c>
      <c r="I21" s="118"/>
      <c r="J21" s="88"/>
      <c r="K21" s="88"/>
      <c r="L21" s="118"/>
      <c r="M21" s="88"/>
      <c r="N21" s="88"/>
      <c r="O21" s="118"/>
      <c r="P21" s="88"/>
      <c r="Q21" s="88"/>
      <c r="R21" s="118"/>
      <c r="S21" s="88" t="str">
        <f>'114.9月菜單'!J27</f>
        <v>美祿牛奶</v>
      </c>
      <c r="T21" s="88" t="s">
        <v>124</v>
      </c>
      <c r="U21" s="118"/>
      <c r="V21" s="239"/>
      <c r="W21" s="36" t="s">
        <v>41</v>
      </c>
      <c r="X21" s="37" t="s">
        <v>17</v>
      </c>
      <c r="Y21" s="35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1"/>
    </row>
    <row r="22" spans="2:33" s="53" customFormat="1" ht="30" customHeight="1" x14ac:dyDescent="0.55000000000000004">
      <c r="B22" s="33" t="s">
        <v>8</v>
      </c>
      <c r="C22" s="242"/>
      <c r="D22" s="2" t="s">
        <v>71</v>
      </c>
      <c r="E22" s="2"/>
      <c r="F22" s="2" t="s">
        <v>50</v>
      </c>
      <c r="G22" s="2" t="s">
        <v>221</v>
      </c>
      <c r="H22" s="2"/>
      <c r="I22" s="2" t="s">
        <v>50</v>
      </c>
      <c r="J22" s="2"/>
      <c r="K22" s="2"/>
      <c r="L22" s="2"/>
      <c r="M22" s="2"/>
      <c r="N22" s="2"/>
      <c r="O22" s="2"/>
      <c r="P22" s="2"/>
      <c r="Q22" s="2"/>
      <c r="R22" s="2"/>
      <c r="S22" s="2" t="s">
        <v>143</v>
      </c>
      <c r="T22" s="2"/>
      <c r="U22" s="2">
        <v>15</v>
      </c>
      <c r="V22" s="239"/>
      <c r="W22" s="82">
        <f>Y21*15+Y22*0+Y23*5+Y24*0+Y25*15+Y26*12+18</f>
        <v>81.599999999999994</v>
      </c>
      <c r="X22" s="34" t="s">
        <v>22</v>
      </c>
      <c r="Y22" s="35">
        <v>0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2"/>
    </row>
    <row r="23" spans="2:33" s="53" customFormat="1" ht="30" customHeight="1" x14ac:dyDescent="0.4">
      <c r="B23" s="33">
        <v>17</v>
      </c>
      <c r="C23" s="242"/>
      <c r="D23" s="2"/>
      <c r="E23" s="2"/>
      <c r="F23" s="2"/>
      <c r="G23" s="2"/>
      <c r="H23" s="2"/>
      <c r="I23" s="2"/>
      <c r="J23" s="2"/>
      <c r="K23" s="2"/>
      <c r="L23" s="2"/>
      <c r="M23" s="2"/>
      <c r="N23" s="41"/>
      <c r="O23" s="2"/>
      <c r="P23" s="2"/>
      <c r="Q23" s="2"/>
      <c r="R23" s="2"/>
      <c r="S23" s="2" t="s">
        <v>114</v>
      </c>
      <c r="T23" s="2"/>
      <c r="U23" s="2">
        <v>5</v>
      </c>
      <c r="V23" s="239"/>
      <c r="W23" s="36" t="s">
        <v>45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1"/>
    </row>
    <row r="24" spans="2:33" s="53" customFormat="1" ht="30" customHeight="1" x14ac:dyDescent="0.55000000000000004">
      <c r="B24" s="33" t="s">
        <v>10</v>
      </c>
      <c r="C24" s="242"/>
      <c r="D24" s="2"/>
      <c r="E24" s="2"/>
      <c r="F24" s="2"/>
      <c r="G24" s="2"/>
      <c r="H24" s="100"/>
      <c r="I24" s="2"/>
      <c r="J24" s="2"/>
      <c r="K24" s="79"/>
      <c r="L24" s="2"/>
      <c r="M24" s="2"/>
      <c r="N24" s="2"/>
      <c r="O24" s="2"/>
      <c r="P24" s="2"/>
      <c r="Q24" s="41"/>
      <c r="R24" s="2"/>
      <c r="S24" s="2" t="s">
        <v>122</v>
      </c>
      <c r="T24" s="2"/>
      <c r="U24" s="2">
        <v>5</v>
      </c>
      <c r="V24" s="239"/>
      <c r="W24" s="80">
        <f>Y21*0+Y22*5+Y23*0+Y24*5+Y25*0+Y26*4</f>
        <v>1.2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2"/>
    </row>
    <row r="25" spans="2:33" s="53" customFormat="1" ht="30" customHeight="1" x14ac:dyDescent="0.3">
      <c r="B25" s="241" t="s">
        <v>36</v>
      </c>
      <c r="C25" s="242"/>
      <c r="D25" s="100"/>
      <c r="E25" s="41"/>
      <c r="F25" s="2"/>
      <c r="G25" s="2"/>
      <c r="H25" s="2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2"/>
      <c r="U25" s="2"/>
      <c r="V25" s="239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1"/>
    </row>
    <row r="26" spans="2:33" s="53" customFormat="1" ht="30" customHeight="1" x14ac:dyDescent="0.55000000000000004">
      <c r="B26" s="241"/>
      <c r="C26" s="242"/>
      <c r="D26" s="100"/>
      <c r="E26" s="41"/>
      <c r="F26" s="2"/>
      <c r="G26" s="2"/>
      <c r="H26" s="41"/>
      <c r="I26" s="2"/>
      <c r="J26" s="2"/>
      <c r="K26" s="79"/>
      <c r="L26" s="2"/>
      <c r="M26" s="2"/>
      <c r="N26" s="41"/>
      <c r="O26" s="2"/>
      <c r="P26" s="2"/>
      <c r="Q26" s="41"/>
      <c r="R26" s="2"/>
      <c r="S26" s="2"/>
      <c r="T26" s="2"/>
      <c r="U26" s="2"/>
      <c r="V26" s="239"/>
      <c r="W26" s="80">
        <f>Y21*2+Y22*7+Y23*1+Y24*0+Y25*0+Y26*8</f>
        <v>10.4</v>
      </c>
      <c r="X26" s="75" t="s">
        <v>39</v>
      </c>
      <c r="Y26" s="42">
        <v>0.3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2"/>
    </row>
    <row r="27" spans="2:33" s="53" customFormat="1" ht="30" customHeight="1" x14ac:dyDescent="0.3">
      <c r="B27" s="59" t="s">
        <v>33</v>
      </c>
      <c r="C27" s="60"/>
      <c r="D27" s="110"/>
      <c r="E27" s="111"/>
      <c r="F27" s="11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39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1"/>
    </row>
    <row r="28" spans="2:33" s="53" customFormat="1" ht="30" customHeight="1" thickBot="1" x14ac:dyDescent="0.6">
      <c r="B28" s="61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55"/>
      <c r="W28" s="81">
        <f>W22*4+W26*4+W24*9</f>
        <v>378.8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3"/>
    </row>
    <row r="29" spans="2:33" s="32" customFormat="1" ht="30" customHeight="1" x14ac:dyDescent="0.4">
      <c r="B29" s="30">
        <v>9</v>
      </c>
      <c r="C29" s="242"/>
      <c r="D29" s="31" t="str">
        <f>'114.9月菜單'!N22</f>
        <v>鍋燒意麵(麵條.湯  分開裝)</v>
      </c>
      <c r="E29" s="31" t="s">
        <v>183</v>
      </c>
      <c r="F29" s="1"/>
      <c r="G29" s="31" t="str">
        <f>'114.9月菜單'!N23</f>
        <v>香滷豆腐丁</v>
      </c>
      <c r="H29" s="31" t="s">
        <v>230</v>
      </c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/>
      <c r="T29" s="31"/>
      <c r="U29" s="1"/>
      <c r="V29" s="254"/>
      <c r="W29" s="97" t="s">
        <v>41</v>
      </c>
      <c r="X29" s="98" t="s">
        <v>127</v>
      </c>
      <c r="Y29" s="99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30" customHeight="1" x14ac:dyDescent="0.4">
      <c r="B30" s="33" t="s">
        <v>8</v>
      </c>
      <c r="C30" s="242"/>
      <c r="D30" s="2" t="s">
        <v>224</v>
      </c>
      <c r="E30" s="2"/>
      <c r="F30" s="2">
        <v>60</v>
      </c>
      <c r="G30" s="2" t="s">
        <v>233</v>
      </c>
      <c r="H30" s="2"/>
      <c r="I30" s="2">
        <v>45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39"/>
      <c r="W30" s="82">
        <f>Y29*15+Y30*0+Y31*5+Y32*0+Y33*15+Y34*12+15</f>
        <v>62</v>
      </c>
      <c r="X30" s="34" t="s">
        <v>128</v>
      </c>
      <c r="Y30" s="35">
        <v>1.6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30" customHeight="1" x14ac:dyDescent="0.4">
      <c r="B31" s="33">
        <v>18</v>
      </c>
      <c r="C31" s="242"/>
      <c r="D31" s="2" t="s">
        <v>187</v>
      </c>
      <c r="E31" s="2"/>
      <c r="F31" s="2">
        <v>10</v>
      </c>
      <c r="G31" s="2"/>
      <c r="H31" s="4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39"/>
      <c r="W31" s="36" t="s">
        <v>45</v>
      </c>
      <c r="X31" s="37" t="s">
        <v>130</v>
      </c>
      <c r="Y31" s="35">
        <v>0.4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30" customHeight="1" x14ac:dyDescent="0.4">
      <c r="B32" s="33" t="s">
        <v>10</v>
      </c>
      <c r="C32" s="242"/>
      <c r="D32" s="2" t="s">
        <v>188</v>
      </c>
      <c r="E32" s="2"/>
      <c r="F32" s="2">
        <v>10</v>
      </c>
      <c r="G32" s="2"/>
      <c r="H32" s="2"/>
      <c r="I32" s="2"/>
      <c r="J32" s="2"/>
      <c r="K32" s="41"/>
      <c r="L32" s="2"/>
      <c r="M32" s="2"/>
      <c r="N32" s="2"/>
      <c r="O32" s="2"/>
      <c r="P32" s="2"/>
      <c r="Q32" s="41"/>
      <c r="R32" s="2"/>
      <c r="S32" s="2"/>
      <c r="T32" s="2"/>
      <c r="U32" s="2"/>
      <c r="V32" s="239"/>
      <c r="W32" s="80">
        <f>Y29*0+Y30*5+Y31*0+Y32*5+Y33*0+Y34*4</f>
        <v>10.5</v>
      </c>
      <c r="X32" s="37" t="s">
        <v>131</v>
      </c>
      <c r="Y32" s="35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30" customHeight="1" x14ac:dyDescent="0.3">
      <c r="B33" s="241" t="s">
        <v>37</v>
      </c>
      <c r="C33" s="242"/>
      <c r="D33" s="2" t="s">
        <v>189</v>
      </c>
      <c r="E33" s="2"/>
      <c r="F33" s="2">
        <v>30</v>
      </c>
      <c r="G33" s="2"/>
      <c r="H33" s="41"/>
      <c r="I33" s="2"/>
      <c r="J33" s="2"/>
      <c r="K33" s="41"/>
      <c r="L33" s="2"/>
      <c r="M33" s="2"/>
      <c r="N33" s="41"/>
      <c r="O33" s="2"/>
      <c r="P33" s="2"/>
      <c r="Q33" s="41"/>
      <c r="R33" s="2"/>
      <c r="S33" s="2"/>
      <c r="T33" s="79"/>
      <c r="U33" s="2"/>
      <c r="V33" s="239"/>
      <c r="W33" s="36" t="s">
        <v>43</v>
      </c>
      <c r="X33" s="37" t="s">
        <v>132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30" customHeight="1" x14ac:dyDescent="0.4">
      <c r="B34" s="241"/>
      <c r="C34" s="242"/>
      <c r="D34" s="2" t="s">
        <v>118</v>
      </c>
      <c r="E34" s="79"/>
      <c r="F34" s="2">
        <v>10</v>
      </c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79"/>
      <c r="U34" s="2"/>
      <c r="V34" s="239"/>
      <c r="W34" s="80">
        <f>Y29*2+Y30*7+Y31*1+Y32*0+Y33*0+Y34*8</f>
        <v>17.600000000000001</v>
      </c>
      <c r="X34" s="75" t="s">
        <v>133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30" customHeight="1" x14ac:dyDescent="0.3">
      <c r="B35" s="43" t="s">
        <v>33</v>
      </c>
      <c r="C35" s="44"/>
      <c r="D35" s="2"/>
      <c r="E35" s="79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39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1"/>
    </row>
    <row r="36" spans="2:33" ht="30" customHeight="1" x14ac:dyDescent="0.4">
      <c r="B36" s="46"/>
      <c r="C36" s="47"/>
      <c r="D36" s="90"/>
      <c r="E36" s="89"/>
      <c r="F36" s="90"/>
      <c r="G36" s="90"/>
      <c r="H36" s="89"/>
      <c r="I36" s="90"/>
      <c r="J36" s="90"/>
      <c r="K36" s="89"/>
      <c r="L36" s="90"/>
      <c r="M36" s="90"/>
      <c r="N36" s="89"/>
      <c r="O36" s="90"/>
      <c r="P36" s="90"/>
      <c r="Q36" s="89"/>
      <c r="R36" s="90"/>
      <c r="S36" s="90"/>
      <c r="T36" s="89"/>
      <c r="U36" s="90"/>
      <c r="V36" s="240"/>
      <c r="W36" s="157">
        <f>W30*4+W34*4+W32*9</f>
        <v>412.9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3"/>
    </row>
    <row r="37" spans="2:33" s="32" customFormat="1" ht="30" customHeight="1" x14ac:dyDescent="0.4">
      <c r="B37" s="124">
        <v>9</v>
      </c>
      <c r="C37" s="258"/>
      <c r="D37" s="31" t="str">
        <f>'114.9月菜單'!R22</f>
        <v>沙拉條麵包*1</v>
      </c>
      <c r="E37" s="31" t="s">
        <v>49</v>
      </c>
      <c r="F37" s="1"/>
      <c r="G37" s="31" t="str">
        <f>'114.9月菜單'!R23</f>
        <v>中熱狗X1</v>
      </c>
      <c r="H37" s="31" t="s">
        <v>48</v>
      </c>
      <c r="I37" s="1"/>
      <c r="J37" s="31" t="str">
        <f>'114.9月菜單'!R24</f>
        <v>炒蛋</v>
      </c>
      <c r="K37" s="31" t="s">
        <v>70</v>
      </c>
      <c r="L37" s="1"/>
      <c r="M37" s="31"/>
      <c r="N37" s="31"/>
      <c r="O37" s="1"/>
      <c r="P37" s="31"/>
      <c r="Q37" s="31"/>
      <c r="R37" s="1"/>
      <c r="S37" s="31" t="str">
        <f>'114.9月菜單'!R27</f>
        <v>紅茶</v>
      </c>
      <c r="T37" s="31" t="s">
        <v>16</v>
      </c>
      <c r="U37" s="1"/>
      <c r="V37" s="254"/>
      <c r="W37" s="36" t="s">
        <v>41</v>
      </c>
      <c r="X37" s="98" t="s">
        <v>17</v>
      </c>
      <c r="Y37" s="99">
        <v>3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1"/>
    </row>
    <row r="38" spans="2:33" ht="30" customHeight="1" x14ac:dyDescent="0.4">
      <c r="B38" s="33" t="s">
        <v>76</v>
      </c>
      <c r="C38" s="242"/>
      <c r="D38" s="2" t="s">
        <v>83</v>
      </c>
      <c r="E38" s="2"/>
      <c r="F38" s="2" t="s">
        <v>50</v>
      </c>
      <c r="G38" s="2" t="s">
        <v>190</v>
      </c>
      <c r="H38" s="2"/>
      <c r="I38" s="2" t="s">
        <v>50</v>
      </c>
      <c r="J38" s="2" t="s">
        <v>69</v>
      </c>
      <c r="K38" s="2"/>
      <c r="L38" s="2">
        <v>50</v>
      </c>
      <c r="M38" s="2"/>
      <c r="N38" s="2"/>
      <c r="O38" s="2"/>
      <c r="P38" s="2"/>
      <c r="Q38" s="2"/>
      <c r="R38" s="2"/>
      <c r="S38" s="2" t="s">
        <v>108</v>
      </c>
      <c r="T38" s="2"/>
      <c r="U38" s="2">
        <v>15</v>
      </c>
      <c r="V38" s="239"/>
      <c r="W38" s="82">
        <f>Y37*15+Y38*0+Y39*5+Y40*0+Y41*15+Y42*12+18</f>
        <v>63</v>
      </c>
      <c r="X38" s="34" t="s">
        <v>22</v>
      </c>
      <c r="Y38" s="35">
        <v>1.8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2"/>
    </row>
    <row r="39" spans="2:33" ht="30" customHeight="1" x14ac:dyDescent="0.4">
      <c r="B39" s="33">
        <v>19</v>
      </c>
      <c r="C39" s="242"/>
      <c r="D39" s="2"/>
      <c r="E39" s="2"/>
      <c r="F39" s="2"/>
      <c r="G39" s="2"/>
      <c r="H39" s="41"/>
      <c r="I39" s="2"/>
      <c r="J39" s="2"/>
      <c r="K39" s="41"/>
      <c r="L39" s="2"/>
      <c r="M39" s="2"/>
      <c r="N39" s="2"/>
      <c r="O39" s="2"/>
      <c r="P39" s="2"/>
      <c r="Q39" s="2"/>
      <c r="R39" s="2"/>
      <c r="S39" s="2"/>
      <c r="T39" s="2"/>
      <c r="U39" s="2"/>
      <c r="V39" s="239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1"/>
    </row>
    <row r="40" spans="2:33" ht="30" customHeight="1" x14ac:dyDescent="0.4">
      <c r="B40" s="33" t="s">
        <v>10</v>
      </c>
      <c r="C40" s="242"/>
      <c r="D40" s="2"/>
      <c r="E40" s="2"/>
      <c r="F40" s="2"/>
      <c r="G40" s="2"/>
      <c r="H40" s="2"/>
      <c r="I40" s="2"/>
      <c r="J40" s="2"/>
      <c r="K40" s="41"/>
      <c r="L40" s="2"/>
      <c r="M40" s="2"/>
      <c r="N40" s="2"/>
      <c r="O40" s="2"/>
      <c r="P40" s="2"/>
      <c r="Q40" s="41"/>
      <c r="R40" s="2"/>
      <c r="S40" s="2"/>
      <c r="T40" s="2"/>
      <c r="U40" s="2"/>
      <c r="V40" s="239"/>
      <c r="W40" s="80">
        <f>Y37*0+Y38*5+Y39*0+Y40*5+Y41*0+Y42*4</f>
        <v>11.5</v>
      </c>
      <c r="X40" s="37" t="s">
        <v>27</v>
      </c>
      <c r="Y40" s="35">
        <v>0.5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2"/>
    </row>
    <row r="41" spans="2:33" ht="30" customHeight="1" x14ac:dyDescent="0.3">
      <c r="B41" s="241" t="s">
        <v>29</v>
      </c>
      <c r="C41" s="242"/>
      <c r="D41" s="2"/>
      <c r="E41" s="2"/>
      <c r="F41" s="2"/>
      <c r="G41" s="2"/>
      <c r="H41" s="41"/>
      <c r="I41" s="2"/>
      <c r="J41" s="2"/>
      <c r="K41" s="41"/>
      <c r="L41" s="2"/>
      <c r="M41" s="2"/>
      <c r="N41" s="41"/>
      <c r="O41" s="2"/>
      <c r="P41" s="2"/>
      <c r="Q41" s="41"/>
      <c r="R41" s="2"/>
      <c r="S41" s="2"/>
      <c r="T41" s="79"/>
      <c r="U41" s="2"/>
      <c r="V41" s="239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1"/>
    </row>
    <row r="42" spans="2:33" ht="30" customHeight="1" x14ac:dyDescent="0.4">
      <c r="B42" s="241"/>
      <c r="C42" s="242"/>
      <c r="D42" s="2"/>
      <c r="E42" s="79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79"/>
      <c r="U42" s="2"/>
      <c r="V42" s="239"/>
      <c r="W42" s="80">
        <f>Y37*2+Y38*7+Y39*1+Y40*0+Y41*0+Y42*8</f>
        <v>18.600000000000001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2"/>
    </row>
    <row r="43" spans="2:33" ht="30" customHeight="1" x14ac:dyDescent="0.3">
      <c r="B43" s="43" t="s">
        <v>33</v>
      </c>
      <c r="C43" s="44"/>
      <c r="D43" s="2"/>
      <c r="E43" s="79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39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1"/>
    </row>
    <row r="44" spans="2:33" ht="30" customHeight="1" thickBot="1" x14ac:dyDescent="0.45">
      <c r="B44" s="116"/>
      <c r="C44" s="117"/>
      <c r="D44" s="113"/>
      <c r="E44" s="114"/>
      <c r="F44" s="113"/>
      <c r="G44" s="113"/>
      <c r="H44" s="114"/>
      <c r="I44" s="113"/>
      <c r="J44" s="113"/>
      <c r="K44" s="114"/>
      <c r="L44" s="113"/>
      <c r="M44" s="113"/>
      <c r="N44" s="114"/>
      <c r="O44" s="113"/>
      <c r="P44" s="113"/>
      <c r="Q44" s="114"/>
      <c r="R44" s="113"/>
      <c r="S44" s="113"/>
      <c r="T44" s="114"/>
      <c r="U44" s="113"/>
      <c r="V44" s="259"/>
      <c r="W44" s="120">
        <f>W38*4+W42*4+W40*9</f>
        <v>429.9</v>
      </c>
      <c r="X44" s="121"/>
      <c r="Y44" s="122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3"/>
    </row>
    <row r="45" spans="2:33" x14ac:dyDescent="0.3">
      <c r="B45" s="52"/>
      <c r="C45" s="57"/>
      <c r="D45" s="250"/>
      <c r="E45" s="250"/>
      <c r="F45" s="251"/>
      <c r="G45" s="251"/>
      <c r="H45" s="70"/>
      <c r="K45" s="70"/>
      <c r="N45" s="70"/>
      <c r="Q45" s="70"/>
      <c r="T45" s="70"/>
    </row>
  </sheetData>
  <mergeCells count="19">
    <mergeCell ref="V13:V20"/>
    <mergeCell ref="C13:C18"/>
    <mergeCell ref="B17:B18"/>
    <mergeCell ref="V5:V12"/>
    <mergeCell ref="B1:Y1"/>
    <mergeCell ref="B2:G2"/>
    <mergeCell ref="C5:C10"/>
    <mergeCell ref="B9:B10"/>
    <mergeCell ref="F3:L3"/>
    <mergeCell ref="V29:V36"/>
    <mergeCell ref="D45:G45"/>
    <mergeCell ref="C21:C26"/>
    <mergeCell ref="V21:V28"/>
    <mergeCell ref="B25:B26"/>
    <mergeCell ref="C29:C34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11" zoomScale="60" workbookViewId="0">
      <selection activeCell="J8" sqref="J8:M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8" customWidth="1"/>
    <col min="6" max="6" width="9.6640625" style="15" customWidth="1"/>
    <col min="7" max="7" width="18.6640625" style="15" customWidth="1"/>
    <col min="8" max="8" width="5.6640625" style="68" customWidth="1"/>
    <col min="9" max="9" width="9.6640625" style="15" customWidth="1"/>
    <col min="10" max="10" width="18.6640625" style="15" customWidth="1"/>
    <col min="11" max="11" width="5.6640625" style="68" customWidth="1"/>
    <col min="12" max="12" width="9.6640625" style="15" customWidth="1"/>
    <col min="13" max="13" width="18.6640625" style="15" customWidth="1"/>
    <col min="14" max="14" width="5.6640625" style="68" customWidth="1"/>
    <col min="15" max="15" width="9.6640625" style="15" customWidth="1"/>
    <col min="16" max="16" width="18.6640625" style="15" customWidth="1"/>
    <col min="17" max="17" width="5.6640625" style="68" customWidth="1"/>
    <col min="18" max="18" width="9.6640625" style="15" customWidth="1"/>
    <col min="19" max="19" width="18.6640625" style="15" customWidth="1"/>
    <col min="20" max="20" width="5.6640625" style="68" customWidth="1"/>
    <col min="21" max="21" width="9.6640625" style="15" customWidth="1"/>
    <col min="22" max="22" width="5.21875" style="15" customWidth="1"/>
    <col min="23" max="23" width="11.77734375" style="71" customWidth="1"/>
    <col min="24" max="24" width="11.21875" style="72" customWidth="1"/>
    <col min="25" max="25" width="6.6640625" style="73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3" t="s">
        <v>211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3"/>
      <c r="AB1" s="5"/>
    </row>
    <row r="2" spans="2:33" s="4" customFormat="1" ht="25.05" customHeight="1" x14ac:dyDescent="0.6">
      <c r="B2" s="244"/>
      <c r="C2" s="245"/>
      <c r="D2" s="245"/>
      <c r="E2" s="245"/>
      <c r="F2" s="245"/>
      <c r="G2" s="245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0" customHeight="1" thickBot="1" x14ac:dyDescent="0.5">
      <c r="B3" s="76" t="s">
        <v>40</v>
      </c>
      <c r="C3" s="9"/>
      <c r="D3" s="10"/>
      <c r="E3" s="10"/>
      <c r="F3" s="249" t="s">
        <v>81</v>
      </c>
      <c r="G3" s="249"/>
      <c r="H3" s="249"/>
      <c r="I3" s="249"/>
      <c r="J3" s="249"/>
      <c r="K3" s="249"/>
      <c r="L3" s="249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60" customHeight="1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147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0" customHeight="1" x14ac:dyDescent="0.4">
      <c r="B5" s="30">
        <v>9</v>
      </c>
      <c r="C5" s="242"/>
      <c r="D5" s="88" t="str">
        <f>'114.9月菜單'!B31</f>
        <v>不供餐</v>
      </c>
      <c r="E5" s="88"/>
      <c r="F5" s="1" t="s">
        <v>15</v>
      </c>
      <c r="G5" s="88"/>
      <c r="H5" s="88"/>
      <c r="I5" s="1" t="s">
        <v>15</v>
      </c>
      <c r="J5" s="88"/>
      <c r="K5" s="88"/>
      <c r="L5" s="1" t="s">
        <v>15</v>
      </c>
      <c r="M5" s="88"/>
      <c r="N5" s="88"/>
      <c r="O5" s="1" t="s">
        <v>15</v>
      </c>
      <c r="P5" s="88"/>
      <c r="Q5" s="88"/>
      <c r="R5" s="1" t="s">
        <v>15</v>
      </c>
      <c r="S5" s="88"/>
      <c r="T5" s="88"/>
      <c r="U5" s="1" t="s">
        <v>15</v>
      </c>
      <c r="V5" s="261"/>
      <c r="W5" s="97" t="s">
        <v>41</v>
      </c>
      <c r="X5" s="98" t="s">
        <v>17</v>
      </c>
      <c r="Y5" s="99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30" customHeight="1" x14ac:dyDescent="0.4">
      <c r="B6" s="33" t="s">
        <v>8</v>
      </c>
      <c r="C6" s="242"/>
      <c r="D6" s="2"/>
      <c r="E6" s="2"/>
      <c r="F6" s="2"/>
      <c r="G6" s="53"/>
      <c r="H6" s="108"/>
      <c r="I6" s="8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62"/>
      <c r="W6" s="82">
        <v>0</v>
      </c>
      <c r="X6" s="34" t="s">
        <v>58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30" customHeight="1" x14ac:dyDescent="0.4">
      <c r="B7" s="33">
        <v>22</v>
      </c>
      <c r="C7" s="242"/>
      <c r="D7" s="2"/>
      <c r="E7" s="2"/>
      <c r="F7" s="2"/>
      <c r="G7" s="53"/>
      <c r="H7" s="109"/>
      <c r="I7" s="8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62"/>
      <c r="W7" s="36" t="s">
        <v>55</v>
      </c>
      <c r="X7" s="37" t="s">
        <v>89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30" customHeight="1" x14ac:dyDescent="0.4">
      <c r="B8" s="33" t="s">
        <v>10</v>
      </c>
      <c r="C8" s="242"/>
      <c r="D8" s="100"/>
      <c r="E8" s="41"/>
      <c r="F8" s="2"/>
      <c r="G8" s="53"/>
      <c r="H8" s="109"/>
      <c r="I8" s="86"/>
      <c r="J8" s="2"/>
      <c r="K8" s="2"/>
      <c r="L8" s="2"/>
      <c r="M8" s="2"/>
      <c r="N8" s="2"/>
      <c r="O8" s="2"/>
      <c r="P8" s="2"/>
      <c r="Q8" s="41"/>
      <c r="R8" s="2"/>
      <c r="S8" s="2"/>
      <c r="T8" s="2"/>
      <c r="U8" s="2"/>
      <c r="V8" s="262"/>
      <c r="W8" s="80">
        <f>Y5*0+Y6*5+Y7*0+Y8*5+Y9*0+Y10*4</f>
        <v>0</v>
      </c>
      <c r="X8" s="37" t="s">
        <v>65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30" customHeight="1" x14ac:dyDescent="0.3">
      <c r="B9" s="241" t="s">
        <v>34</v>
      </c>
      <c r="C9" s="242"/>
      <c r="D9" s="100"/>
      <c r="E9" s="41"/>
      <c r="F9" s="2"/>
      <c r="G9" s="125"/>
      <c r="H9" s="109"/>
      <c r="I9" s="125"/>
      <c r="J9" s="2"/>
      <c r="K9" s="2"/>
      <c r="L9" s="2"/>
      <c r="M9" s="2"/>
      <c r="N9" s="2"/>
      <c r="O9" s="2"/>
      <c r="P9" s="2"/>
      <c r="Q9" s="41"/>
      <c r="R9" s="2"/>
      <c r="S9" s="2"/>
      <c r="T9" s="2"/>
      <c r="U9" s="2"/>
      <c r="V9" s="262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30" customHeight="1" x14ac:dyDescent="0.4">
      <c r="B10" s="241"/>
      <c r="C10" s="242"/>
      <c r="D10" s="41"/>
      <c r="E10" s="41"/>
      <c r="F10" s="2"/>
      <c r="G10" s="2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62"/>
      <c r="W10" s="80">
        <f>Y5*2+Y6*7+Y7*1+Y8*0+Y9*0+Y10*8</f>
        <v>0</v>
      </c>
      <c r="X10" s="75" t="s">
        <v>59</v>
      </c>
      <c r="Y10" s="42">
        <v>0</v>
      </c>
      <c r="Z10" s="14"/>
      <c r="AA10" s="15" t="s">
        <v>32</v>
      </c>
      <c r="AE10" s="15">
        <f>AB10*15</f>
        <v>0</v>
      </c>
    </row>
    <row r="11" spans="2:33" ht="30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62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30" customHeight="1" x14ac:dyDescent="0.4">
      <c r="B12" s="46"/>
      <c r="C12" s="47"/>
      <c r="D12" s="115"/>
      <c r="E12" s="89"/>
      <c r="F12" s="90"/>
      <c r="G12" s="90"/>
      <c r="H12" s="89"/>
      <c r="I12" s="90"/>
      <c r="J12" s="90"/>
      <c r="K12" s="89"/>
      <c r="L12" s="90"/>
      <c r="M12" s="90"/>
      <c r="N12" s="89"/>
      <c r="O12" s="90"/>
      <c r="P12" s="90"/>
      <c r="Q12" s="89"/>
      <c r="R12" s="90"/>
      <c r="S12" s="90"/>
      <c r="T12" s="89"/>
      <c r="U12" s="90"/>
      <c r="V12" s="263"/>
      <c r="W12" s="81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30" customHeight="1" x14ac:dyDescent="0.4">
      <c r="B13" s="30">
        <v>9</v>
      </c>
      <c r="C13" s="242"/>
      <c r="D13" s="31" t="str">
        <f>'114.9月菜單'!F31</f>
        <v>蒸餃X10</v>
      </c>
      <c r="E13" s="31" t="s">
        <v>48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 t="str">
        <f>'114.9月菜單'!F36</f>
        <v>蔬菜湯</v>
      </c>
      <c r="T13" s="31" t="s">
        <v>16</v>
      </c>
      <c r="U13" s="31"/>
      <c r="V13" s="254"/>
      <c r="W13" s="97" t="s">
        <v>126</v>
      </c>
      <c r="X13" s="98" t="s">
        <v>127</v>
      </c>
      <c r="Y13" s="99">
        <v>5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1"/>
    </row>
    <row r="14" spans="2:33" ht="30" customHeight="1" x14ac:dyDescent="0.4">
      <c r="B14" s="33" t="s">
        <v>8</v>
      </c>
      <c r="C14" s="242"/>
      <c r="D14" s="2" t="s">
        <v>144</v>
      </c>
      <c r="E14" s="2"/>
      <c r="F14" s="2" t="s">
        <v>217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 t="s">
        <v>72</v>
      </c>
      <c r="T14" s="2"/>
      <c r="U14" s="2">
        <v>30</v>
      </c>
      <c r="V14" s="239"/>
      <c r="W14" s="82">
        <f>Y13*15+Y14*0+Y15*5+Y16*0+Y17*15+Y18*12+18</f>
        <v>94.5</v>
      </c>
      <c r="X14" s="34" t="s">
        <v>128</v>
      </c>
      <c r="Y14" s="35">
        <v>0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2"/>
    </row>
    <row r="15" spans="2:33" ht="30" customHeight="1" x14ac:dyDescent="0.4">
      <c r="B15" s="33">
        <v>23</v>
      </c>
      <c r="C15" s="242"/>
      <c r="D15" s="2"/>
      <c r="E15" s="2"/>
      <c r="F15" s="2"/>
      <c r="G15" s="2"/>
      <c r="H15" s="41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75</v>
      </c>
      <c r="T15" s="2"/>
      <c r="U15" s="2">
        <v>1</v>
      </c>
      <c r="V15" s="239"/>
      <c r="W15" s="36" t="s">
        <v>129</v>
      </c>
      <c r="X15" s="37" t="s">
        <v>130</v>
      </c>
      <c r="Y15" s="35">
        <v>0.3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1"/>
    </row>
    <row r="16" spans="2:33" ht="30" customHeight="1" x14ac:dyDescent="0.4">
      <c r="B16" s="33" t="s">
        <v>10</v>
      </c>
      <c r="C16" s="242"/>
      <c r="D16" s="2"/>
      <c r="E16" s="2"/>
      <c r="F16" s="2"/>
      <c r="G16" s="2"/>
      <c r="H16" s="2"/>
      <c r="I16" s="2"/>
      <c r="J16" s="2"/>
      <c r="K16" s="41"/>
      <c r="L16" s="2"/>
      <c r="M16" s="2"/>
      <c r="N16" s="2"/>
      <c r="O16" s="2"/>
      <c r="P16" s="2"/>
      <c r="Q16" s="41"/>
      <c r="R16" s="2"/>
      <c r="S16" s="2" t="s">
        <v>219</v>
      </c>
      <c r="T16" s="2"/>
      <c r="U16" s="2">
        <v>1</v>
      </c>
      <c r="V16" s="239"/>
      <c r="W16" s="80">
        <f>Y13*0+Y14*5+Y15*0+Y16*5+Y17*0+Y18*4+2</f>
        <v>2</v>
      </c>
      <c r="X16" s="37" t="s">
        <v>131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2"/>
    </row>
    <row r="17" spans="2:33" ht="30" customHeight="1" x14ac:dyDescent="0.3">
      <c r="B17" s="241" t="s">
        <v>35</v>
      </c>
      <c r="C17" s="242"/>
      <c r="D17" s="2"/>
      <c r="E17" s="2"/>
      <c r="F17" s="2"/>
      <c r="G17" s="2"/>
      <c r="H17" s="41"/>
      <c r="I17" s="2"/>
      <c r="J17" s="2"/>
      <c r="K17" s="41"/>
      <c r="L17" s="2"/>
      <c r="M17" s="2"/>
      <c r="N17" s="41"/>
      <c r="O17" s="2"/>
      <c r="P17" s="2"/>
      <c r="Q17" s="41"/>
      <c r="R17" s="2"/>
      <c r="S17" s="2"/>
      <c r="T17" s="79"/>
      <c r="U17" s="2"/>
      <c r="V17" s="239"/>
      <c r="W17" s="36" t="s">
        <v>43</v>
      </c>
      <c r="X17" s="37" t="s">
        <v>132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1"/>
    </row>
    <row r="18" spans="2:33" ht="30" customHeight="1" x14ac:dyDescent="0.4">
      <c r="B18" s="241"/>
      <c r="C18" s="242"/>
      <c r="D18" s="2"/>
      <c r="E18" s="2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79"/>
      <c r="U18" s="2"/>
      <c r="V18" s="239"/>
      <c r="W18" s="80">
        <f>Y13*2+Y14*7+Y15*1+Y16*0+Y17*0+Y18*8-2</f>
        <v>8.3000000000000007</v>
      </c>
      <c r="X18" s="75" t="s">
        <v>133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2"/>
    </row>
    <row r="19" spans="2:33" ht="30" customHeight="1" x14ac:dyDescent="0.3">
      <c r="B19" s="43" t="s">
        <v>33</v>
      </c>
      <c r="C19" s="44"/>
      <c r="D19" s="2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39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1"/>
    </row>
    <row r="20" spans="2:33" ht="30" customHeight="1" x14ac:dyDescent="0.4">
      <c r="B20" s="46"/>
      <c r="C20" s="47"/>
      <c r="D20" s="89"/>
      <c r="E20" s="89"/>
      <c r="F20" s="90"/>
      <c r="G20" s="90"/>
      <c r="H20" s="89"/>
      <c r="I20" s="90"/>
      <c r="J20" s="90"/>
      <c r="K20" s="89"/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240"/>
      <c r="W20" s="81">
        <f>W14*4+W18*4+W16*9</f>
        <v>429.2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3"/>
    </row>
    <row r="21" spans="2:33" s="32" customFormat="1" ht="30" customHeight="1" x14ac:dyDescent="0.4">
      <c r="B21" s="30">
        <v>9</v>
      </c>
      <c r="C21" s="242"/>
      <c r="D21" s="31" t="str">
        <f>'114.9月菜單'!J31</f>
        <v>刈包X1</v>
      </c>
      <c r="E21" s="31" t="s">
        <v>176</v>
      </c>
      <c r="F21" s="1"/>
      <c r="G21" s="84" t="str">
        <f>'114.9月菜單'!J32</f>
        <v>醬燒肉片</v>
      </c>
      <c r="H21" s="31" t="s">
        <v>183</v>
      </c>
      <c r="I21" s="1"/>
      <c r="J21" s="31" t="str">
        <f>'114.9月菜單'!J33</f>
        <v>花生糖粉</v>
      </c>
      <c r="K21" s="31"/>
      <c r="L21" s="1"/>
      <c r="M21" s="31" t="str">
        <f>'114.9月菜單'!J34</f>
        <v>梅乾菜</v>
      </c>
      <c r="N21" s="31" t="s">
        <v>183</v>
      </c>
      <c r="O21" s="1"/>
      <c r="P21" s="31"/>
      <c r="Q21" s="31"/>
      <c r="R21" s="1"/>
      <c r="S21" s="31" t="str">
        <f>'114.9月菜單'!J36</f>
        <v>冬瓜茶</v>
      </c>
      <c r="T21" s="31" t="s">
        <v>183</v>
      </c>
      <c r="U21" s="1"/>
      <c r="V21" s="260"/>
      <c r="W21" s="97" t="s">
        <v>41</v>
      </c>
      <c r="X21" s="98" t="s">
        <v>127</v>
      </c>
      <c r="Y21" s="99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1"/>
    </row>
    <row r="22" spans="2:33" s="53" customFormat="1" ht="30" customHeight="1" x14ac:dyDescent="0.55000000000000004">
      <c r="B22" s="33" t="s">
        <v>8</v>
      </c>
      <c r="C22" s="242"/>
      <c r="D22" s="53" t="s">
        <v>195</v>
      </c>
      <c r="E22" s="108"/>
      <c r="F22" s="86" t="s">
        <v>178</v>
      </c>
      <c r="G22" s="2" t="s">
        <v>196</v>
      </c>
      <c r="H22" s="2"/>
      <c r="I22" s="2">
        <v>50</v>
      </c>
      <c r="J22" s="2" t="s">
        <v>197</v>
      </c>
      <c r="K22" s="2"/>
      <c r="L22" s="2" t="s">
        <v>198</v>
      </c>
      <c r="M22" s="2" t="s">
        <v>194</v>
      </c>
      <c r="N22" s="2"/>
      <c r="O22" s="2">
        <v>10</v>
      </c>
      <c r="P22" s="2"/>
      <c r="Q22" s="2"/>
      <c r="R22" s="2"/>
      <c r="S22" s="2" t="s">
        <v>104</v>
      </c>
      <c r="T22" s="2"/>
      <c r="U22" s="2">
        <v>15</v>
      </c>
      <c r="V22" s="239"/>
      <c r="W22" s="82">
        <f>Y21*15+Y22*0+Y23*5+Y24*0+Y25*15+Y26*12+18</f>
        <v>48.5</v>
      </c>
      <c r="X22" s="34" t="s">
        <v>128</v>
      </c>
      <c r="Y22" s="35">
        <v>1.4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2"/>
    </row>
    <row r="23" spans="2:33" s="53" customFormat="1" ht="30" customHeight="1" x14ac:dyDescent="0.4">
      <c r="B23" s="33">
        <v>24</v>
      </c>
      <c r="C23" s="242"/>
      <c r="E23" s="109"/>
      <c r="F23" s="86"/>
      <c r="G23" s="2"/>
      <c r="H23" s="2"/>
      <c r="I23" s="2"/>
      <c r="J23" s="2" t="s">
        <v>199</v>
      </c>
      <c r="K23" s="2"/>
      <c r="L23" s="2" t="s">
        <v>198</v>
      </c>
      <c r="M23" s="2"/>
      <c r="N23" s="2"/>
      <c r="O23" s="2"/>
      <c r="P23" s="2"/>
      <c r="Q23" s="2"/>
      <c r="R23" s="2"/>
      <c r="S23" s="2"/>
      <c r="T23" s="2"/>
      <c r="U23" s="2"/>
      <c r="V23" s="239"/>
      <c r="W23" s="36" t="s">
        <v>45</v>
      </c>
      <c r="X23" s="37" t="s">
        <v>130</v>
      </c>
      <c r="Y23" s="35">
        <v>0.1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1"/>
    </row>
    <row r="24" spans="2:33" s="53" customFormat="1" ht="30" customHeight="1" x14ac:dyDescent="0.55000000000000004">
      <c r="B24" s="33" t="s">
        <v>10</v>
      </c>
      <c r="C24" s="242"/>
      <c r="E24" s="109"/>
      <c r="F24" s="86"/>
      <c r="G24" s="2"/>
      <c r="H24" s="41"/>
      <c r="I24" s="2"/>
      <c r="J24" s="2"/>
      <c r="K24" s="41"/>
      <c r="L24" s="2"/>
      <c r="M24" s="2"/>
      <c r="N24" s="41"/>
      <c r="O24" s="2"/>
      <c r="P24" s="2"/>
      <c r="Q24" s="41"/>
      <c r="R24" s="2"/>
      <c r="S24" s="2"/>
      <c r="T24" s="41"/>
      <c r="U24" s="2"/>
      <c r="V24" s="239"/>
      <c r="W24" s="80">
        <f>Y21*0+Y22*5+Y23*0+Y24*5+Y25*0+Y26*4</f>
        <v>9.5</v>
      </c>
      <c r="X24" s="37" t="s">
        <v>131</v>
      </c>
      <c r="Y24" s="35">
        <v>0.5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2"/>
    </row>
    <row r="25" spans="2:33" s="53" customFormat="1" ht="30" customHeight="1" x14ac:dyDescent="0.3">
      <c r="B25" s="241" t="s">
        <v>36</v>
      </c>
      <c r="C25" s="242"/>
      <c r="D25" s="2"/>
      <c r="E25" s="2"/>
      <c r="F25" s="2"/>
      <c r="G25" s="2"/>
      <c r="H25" s="41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79"/>
      <c r="U25" s="2"/>
      <c r="V25" s="239"/>
      <c r="W25" s="36" t="s">
        <v>43</v>
      </c>
      <c r="X25" s="37" t="s">
        <v>132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1"/>
    </row>
    <row r="26" spans="2:33" s="53" customFormat="1" ht="30" customHeight="1" x14ac:dyDescent="0.55000000000000004">
      <c r="B26" s="241"/>
      <c r="C26" s="242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39"/>
      <c r="W26" s="80">
        <f>Y21*2+Y22*7+Y23*1+Y24*0+Y25*0+Y26*8</f>
        <v>13.899999999999999</v>
      </c>
      <c r="X26" s="75" t="s">
        <v>133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2"/>
    </row>
    <row r="27" spans="2:33" s="53" customFormat="1" ht="30" customHeight="1" x14ac:dyDescent="0.3">
      <c r="B27" s="43" t="s">
        <v>33</v>
      </c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39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1"/>
    </row>
    <row r="28" spans="2:33" s="53" customFormat="1" ht="30" customHeight="1" thickBot="1" x14ac:dyDescent="0.6">
      <c r="B28" s="46"/>
      <c r="C28" s="62"/>
      <c r="D28" s="90"/>
      <c r="E28" s="89"/>
      <c r="F28" s="175"/>
      <c r="G28" s="90"/>
      <c r="H28" s="89"/>
      <c r="I28" s="90"/>
      <c r="J28" s="90"/>
      <c r="K28" s="89"/>
      <c r="L28" s="90"/>
      <c r="M28" s="90"/>
      <c r="N28" s="89"/>
      <c r="O28" s="90"/>
      <c r="P28" s="90"/>
      <c r="Q28" s="89"/>
      <c r="R28" s="90"/>
      <c r="S28" s="90"/>
      <c r="T28" s="89"/>
      <c r="U28" s="90"/>
      <c r="V28" s="240"/>
      <c r="W28" s="157">
        <f>W22*4+W26*4+W24*9</f>
        <v>335.1</v>
      </c>
      <c r="X28" s="165"/>
      <c r="Y28" s="166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3"/>
    </row>
    <row r="29" spans="2:33" s="32" customFormat="1" ht="30" customHeight="1" x14ac:dyDescent="0.4">
      <c r="B29" s="30">
        <v>9</v>
      </c>
      <c r="C29" s="242"/>
      <c r="D29" s="31" t="str">
        <f>'114.9月菜單'!N31</f>
        <v>白粥</v>
      </c>
      <c r="E29" s="31" t="s">
        <v>183</v>
      </c>
      <c r="F29" s="31"/>
      <c r="G29" s="31" t="str">
        <f>'114.9月菜單'!N32</f>
        <v>醬油炒蛋</v>
      </c>
      <c r="H29" s="31" t="s">
        <v>174</v>
      </c>
      <c r="I29" s="31"/>
      <c r="J29" s="31" t="str">
        <f>'114.9月菜單'!N33</f>
        <v>炒高麗菜</v>
      </c>
      <c r="K29" s="31" t="s">
        <v>174</v>
      </c>
      <c r="L29" s="31"/>
      <c r="M29" s="31" t="str">
        <f>'114.9月菜單'!N34</f>
        <v>花生麵筋</v>
      </c>
      <c r="N29" s="31" t="s">
        <v>183</v>
      </c>
      <c r="O29" s="31"/>
      <c r="P29" s="31"/>
      <c r="Q29" s="31"/>
      <c r="R29" s="31"/>
      <c r="S29" s="31"/>
      <c r="T29" s="31"/>
      <c r="U29" s="31"/>
      <c r="V29" s="254"/>
      <c r="W29" s="97" t="s">
        <v>41</v>
      </c>
      <c r="X29" s="98" t="s">
        <v>127</v>
      </c>
      <c r="Y29" s="99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30" customHeight="1" x14ac:dyDescent="0.4">
      <c r="B30" s="33" t="s">
        <v>76</v>
      </c>
      <c r="C30" s="242"/>
      <c r="D30" s="2" t="s">
        <v>204</v>
      </c>
      <c r="E30" s="2"/>
      <c r="F30" s="2">
        <v>80</v>
      </c>
      <c r="G30" s="2" t="s">
        <v>118</v>
      </c>
      <c r="H30" s="2"/>
      <c r="I30" s="2">
        <v>55</v>
      </c>
      <c r="J30" s="2" t="s">
        <v>97</v>
      </c>
      <c r="K30" s="2"/>
      <c r="L30" s="2">
        <v>50</v>
      </c>
      <c r="M30" s="2" t="s">
        <v>205</v>
      </c>
      <c r="N30" s="2"/>
      <c r="O30" s="2">
        <v>5</v>
      </c>
      <c r="P30" s="2"/>
      <c r="Q30" s="2"/>
      <c r="R30" s="2"/>
      <c r="S30" s="2"/>
      <c r="T30" s="2"/>
      <c r="U30" s="2"/>
      <c r="V30" s="239"/>
      <c r="W30" s="82">
        <f>Y29*15+Y30*0+Y31*5+Y32*0+Y33*15+Y34*12+18</f>
        <v>80.5</v>
      </c>
      <c r="X30" s="34" t="s">
        <v>128</v>
      </c>
      <c r="Y30" s="35">
        <v>1.5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30" customHeight="1" x14ac:dyDescent="0.4">
      <c r="B31" s="33">
        <v>25</v>
      </c>
      <c r="C31" s="242"/>
      <c r="D31" s="2"/>
      <c r="E31" s="2"/>
      <c r="F31" s="2"/>
      <c r="G31" s="2"/>
      <c r="H31" s="41"/>
      <c r="I31" s="2"/>
      <c r="J31" s="2"/>
      <c r="K31" s="2"/>
      <c r="L31" s="2"/>
      <c r="M31" s="2" t="s">
        <v>206</v>
      </c>
      <c r="N31" s="41"/>
      <c r="O31" s="2">
        <v>10</v>
      </c>
      <c r="P31" s="2"/>
      <c r="Q31" s="2"/>
      <c r="R31" s="2"/>
      <c r="S31" s="2"/>
      <c r="T31" s="2"/>
      <c r="U31" s="2"/>
      <c r="V31" s="239"/>
      <c r="W31" s="36" t="s">
        <v>45</v>
      </c>
      <c r="X31" s="37" t="s">
        <v>130</v>
      </c>
      <c r="Y31" s="35">
        <v>0.5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30" customHeight="1" x14ac:dyDescent="0.4">
      <c r="B32" s="33" t="s">
        <v>77</v>
      </c>
      <c r="C32" s="242"/>
      <c r="D32" s="2"/>
      <c r="E32" s="2"/>
      <c r="F32" s="2"/>
      <c r="G32" s="2"/>
      <c r="H32" s="41"/>
      <c r="I32" s="2"/>
      <c r="J32" s="2"/>
      <c r="K32" s="79"/>
      <c r="L32" s="2"/>
      <c r="M32" s="2"/>
      <c r="N32" s="2"/>
      <c r="O32" s="2"/>
      <c r="P32" s="2"/>
      <c r="Q32" s="41"/>
      <c r="R32" s="2"/>
      <c r="S32" s="2"/>
      <c r="T32" s="2"/>
      <c r="U32" s="2"/>
      <c r="V32" s="239"/>
      <c r="W32" s="80">
        <f>Y29*0+Y30*5+Y31*0+Y32*5+Y33*0+Y34*4</f>
        <v>10</v>
      </c>
      <c r="X32" s="37" t="s">
        <v>131</v>
      </c>
      <c r="Y32" s="35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30" customHeight="1" x14ac:dyDescent="0.3">
      <c r="B33" s="241" t="s">
        <v>78</v>
      </c>
      <c r="C33" s="242"/>
      <c r="D33" s="2"/>
      <c r="E33" s="41"/>
      <c r="F33" s="2"/>
      <c r="G33" s="58"/>
      <c r="H33" s="41"/>
      <c r="I33" s="2"/>
      <c r="J33" s="2"/>
      <c r="K33" s="2"/>
      <c r="L33" s="2"/>
      <c r="M33" s="2"/>
      <c r="N33" s="41"/>
      <c r="O33" s="2"/>
      <c r="P33" s="2"/>
      <c r="Q33" s="41"/>
      <c r="R33" s="2"/>
      <c r="S33" s="2"/>
      <c r="T33" s="41"/>
      <c r="U33" s="2"/>
      <c r="V33" s="239"/>
      <c r="W33" s="36" t="s">
        <v>43</v>
      </c>
      <c r="X33" s="37" t="s">
        <v>132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30" customHeight="1" x14ac:dyDescent="0.4">
      <c r="B34" s="241"/>
      <c r="C34" s="242"/>
      <c r="D34" s="41"/>
      <c r="E34" s="41"/>
      <c r="F34" s="2"/>
      <c r="G34" s="58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41"/>
      <c r="U34" s="2"/>
      <c r="V34" s="239"/>
      <c r="W34" s="80">
        <f>Y29*2+Y30*7+Y31*1+Y32*0+Y33*0+Y34*8</f>
        <v>19</v>
      </c>
      <c r="X34" s="75" t="s">
        <v>133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30" customHeight="1" x14ac:dyDescent="0.3">
      <c r="B35" s="123" t="s">
        <v>79</v>
      </c>
      <c r="C35" s="44"/>
      <c r="D35" s="41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39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1"/>
    </row>
    <row r="36" spans="2:33" ht="30" customHeight="1" x14ac:dyDescent="0.4">
      <c r="B36" s="46"/>
      <c r="C36" s="47"/>
      <c r="D36" s="41"/>
      <c r="E36" s="41"/>
      <c r="F36" s="2"/>
      <c r="G36" s="2"/>
      <c r="H36" s="41"/>
      <c r="I36" s="2"/>
      <c r="J36" s="2"/>
      <c r="K36" s="41"/>
      <c r="L36" s="2"/>
      <c r="M36" s="2"/>
      <c r="N36" s="41"/>
      <c r="O36" s="2"/>
      <c r="P36" s="2"/>
      <c r="Q36" s="41"/>
      <c r="R36" s="2"/>
      <c r="S36" s="2"/>
      <c r="T36" s="41"/>
      <c r="U36" s="2"/>
      <c r="V36" s="255"/>
      <c r="W36" s="157">
        <f>W30*4+W34*4+W32*9</f>
        <v>488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3"/>
    </row>
    <row r="37" spans="2:33" s="32" customFormat="1" ht="30" customHeight="1" x14ac:dyDescent="0.4">
      <c r="B37" s="30">
        <v>9</v>
      </c>
      <c r="C37" s="242"/>
      <c r="D37" s="31" t="str">
        <f>'114.9月菜單'!R31</f>
        <v>吐司*3片</v>
      </c>
      <c r="E37" s="31" t="s">
        <v>49</v>
      </c>
      <c r="F37" s="31"/>
      <c r="G37" s="31" t="str">
        <f>'114.9月菜單'!R32</f>
        <v>帶殼水煮蛋X1</v>
      </c>
      <c r="H37" s="31" t="s">
        <v>48</v>
      </c>
      <c r="I37" s="31"/>
      <c r="J37" s="31" t="str">
        <f>'114.9月菜單'!R33</f>
        <v>草莓果醬+花生奶油醬</v>
      </c>
      <c r="K37" s="31"/>
      <c r="L37" s="31"/>
      <c r="M37" s="31"/>
      <c r="N37" s="31"/>
      <c r="O37" s="31"/>
      <c r="P37" s="31"/>
      <c r="Q37" s="31"/>
      <c r="R37" s="31"/>
      <c r="S37" s="31" t="str">
        <f>'114.9月菜單'!R36</f>
        <v>麥茶牛乳</v>
      </c>
      <c r="T37" s="31" t="s">
        <v>16</v>
      </c>
      <c r="U37" s="31"/>
      <c r="V37" s="254"/>
      <c r="W37" s="36" t="s">
        <v>41</v>
      </c>
      <c r="X37" s="98" t="s">
        <v>17</v>
      </c>
      <c r="Y37" s="99">
        <v>3.5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1"/>
    </row>
    <row r="38" spans="2:33" ht="30" customHeight="1" x14ac:dyDescent="0.4">
      <c r="B38" s="33" t="s">
        <v>76</v>
      </c>
      <c r="C38" s="242"/>
      <c r="D38" s="2" t="s">
        <v>101</v>
      </c>
      <c r="E38" s="2"/>
      <c r="F38" s="2" t="s">
        <v>227</v>
      </c>
      <c r="G38" s="2" t="s">
        <v>140</v>
      </c>
      <c r="H38" s="2"/>
      <c r="I38" s="2" t="s">
        <v>50</v>
      </c>
      <c r="J38" s="2" t="s">
        <v>110</v>
      </c>
      <c r="K38" s="2"/>
      <c r="L38" s="2"/>
      <c r="M38" s="2"/>
      <c r="N38" s="2"/>
      <c r="O38" s="2"/>
      <c r="P38" s="2"/>
      <c r="Q38" s="2"/>
      <c r="R38" s="2"/>
      <c r="S38" s="2" t="s">
        <v>145</v>
      </c>
      <c r="T38" s="2"/>
      <c r="U38" s="2">
        <v>15</v>
      </c>
      <c r="V38" s="239"/>
      <c r="W38" s="82">
        <f>Y37*15+Y38*0+Y39*5+Y40*0+Y41*15+Y42*12+18</f>
        <v>74.099999999999994</v>
      </c>
      <c r="X38" s="34" t="s">
        <v>22</v>
      </c>
      <c r="Y38" s="35">
        <v>1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2"/>
    </row>
    <row r="39" spans="2:33" ht="30" customHeight="1" x14ac:dyDescent="0.4">
      <c r="B39" s="33">
        <v>26</v>
      </c>
      <c r="C39" s="242"/>
      <c r="D39" s="2"/>
      <c r="E39" s="2"/>
      <c r="F39" s="2"/>
      <c r="G39" s="2"/>
      <c r="H39" s="2"/>
      <c r="I39" s="2"/>
      <c r="J39" s="2" t="s">
        <v>141</v>
      </c>
      <c r="K39" s="2"/>
      <c r="L39" s="2"/>
      <c r="M39" s="2"/>
      <c r="N39" s="2"/>
      <c r="O39" s="2"/>
      <c r="P39" s="2"/>
      <c r="Q39" s="2"/>
      <c r="R39" s="2"/>
      <c r="S39" s="2" t="s">
        <v>143</v>
      </c>
      <c r="T39" s="2"/>
      <c r="U39" s="2">
        <v>15</v>
      </c>
      <c r="V39" s="239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1"/>
    </row>
    <row r="40" spans="2:33" ht="30" customHeight="1" x14ac:dyDescent="0.4">
      <c r="B40" s="33" t="s">
        <v>77</v>
      </c>
      <c r="C40" s="24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39"/>
      <c r="W40" s="80">
        <f>Y37*0+Y38*5+Y39*0+Y40*5+Y41*0+Y42*4</f>
        <v>6.2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2"/>
    </row>
    <row r="41" spans="2:33" ht="30" customHeight="1" x14ac:dyDescent="0.3">
      <c r="B41" s="241" t="s">
        <v>80</v>
      </c>
      <c r="C41" s="242"/>
      <c r="D41" s="2"/>
      <c r="E41" s="2"/>
      <c r="F41" s="2"/>
      <c r="G41" s="2"/>
      <c r="H41" s="2"/>
      <c r="I41" s="2"/>
      <c r="J41" s="2"/>
      <c r="K41" s="41"/>
      <c r="L41" s="2"/>
      <c r="M41" s="2"/>
      <c r="N41" s="2"/>
      <c r="O41" s="2"/>
      <c r="P41" s="2"/>
      <c r="Q41" s="2"/>
      <c r="R41" s="2"/>
      <c r="S41" s="2"/>
      <c r="T41" s="2"/>
      <c r="U41" s="2"/>
      <c r="V41" s="239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1"/>
    </row>
    <row r="42" spans="2:33" ht="30" customHeight="1" x14ac:dyDescent="0.4">
      <c r="B42" s="241"/>
      <c r="C42" s="242"/>
      <c r="D42" s="100"/>
      <c r="E42" s="41"/>
      <c r="F42" s="2"/>
      <c r="G42" s="2"/>
      <c r="H42" s="41"/>
      <c r="I42" s="2"/>
      <c r="J42" s="2"/>
      <c r="K42" s="2"/>
      <c r="L42" s="2"/>
      <c r="M42" s="2"/>
      <c r="N42" s="41"/>
      <c r="O42" s="2"/>
      <c r="P42" s="2"/>
      <c r="Q42" s="41"/>
      <c r="R42" s="2"/>
      <c r="S42" s="2"/>
      <c r="T42" s="41"/>
      <c r="U42" s="2"/>
      <c r="V42" s="239"/>
      <c r="W42" s="80">
        <f>Y37*2+Y38*7+Y39*1+Y40*0+Y41*0+Y42*8</f>
        <v>16.399999999999999</v>
      </c>
      <c r="X42" s="75" t="s">
        <v>39</v>
      </c>
      <c r="Y42" s="42">
        <v>0.3</v>
      </c>
      <c r="Z42" s="14"/>
      <c r="AA42" s="15" t="s">
        <v>32</v>
      </c>
      <c r="AE42" s="15">
        <f>AB42*15</f>
        <v>0</v>
      </c>
      <c r="AG42" s="82"/>
    </row>
    <row r="43" spans="2:33" ht="30" customHeight="1" x14ac:dyDescent="0.3">
      <c r="B43" s="123" t="s">
        <v>79</v>
      </c>
      <c r="C43" s="44"/>
      <c r="D43" s="100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39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1"/>
    </row>
    <row r="44" spans="2:33" ht="30" customHeight="1" thickBot="1" x14ac:dyDescent="0.45">
      <c r="B44" s="116"/>
      <c r="C44" s="47"/>
      <c r="D44" s="101"/>
      <c r="E44" s="66"/>
      <c r="F44" s="67"/>
      <c r="G44" s="67"/>
      <c r="H44" s="66"/>
      <c r="I44" s="67"/>
      <c r="J44" s="67"/>
      <c r="K44" s="66"/>
      <c r="L44" s="67"/>
      <c r="M44" s="67"/>
      <c r="N44" s="66"/>
      <c r="O44" s="67"/>
      <c r="P44" s="67"/>
      <c r="Q44" s="66"/>
      <c r="R44" s="67"/>
      <c r="S44" s="67"/>
      <c r="T44" s="66"/>
      <c r="U44" s="67"/>
      <c r="V44" s="255"/>
      <c r="W44" s="120">
        <f>W38*4+W42*4+W40*9</f>
        <v>417.8</v>
      </c>
      <c r="X44" s="121"/>
      <c r="Y44" s="122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3"/>
    </row>
    <row r="45" spans="2:33" s="57" customFormat="1" ht="21.75" customHeight="1" x14ac:dyDescent="0.3">
      <c r="B45" s="16"/>
      <c r="C45" s="15"/>
      <c r="D45" s="15"/>
      <c r="E45" s="68"/>
      <c r="F45" s="15"/>
      <c r="G45" s="15"/>
      <c r="H45" s="68"/>
      <c r="I45" s="15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7"/>
      <c r="X45" s="257"/>
      <c r="Y45" s="257"/>
      <c r="Z45" s="69"/>
      <c r="AB45" s="52"/>
    </row>
    <row r="46" spans="2:33" x14ac:dyDescent="0.3">
      <c r="B46" s="52"/>
      <c r="C46" s="57"/>
      <c r="D46" s="250"/>
      <c r="E46" s="250"/>
      <c r="F46" s="251"/>
      <c r="G46" s="251"/>
      <c r="H46" s="70"/>
      <c r="K46" s="70"/>
      <c r="N46" s="70"/>
      <c r="Q46" s="70"/>
      <c r="T46" s="70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C21:C26"/>
    <mergeCell ref="V21:V28"/>
    <mergeCell ref="B25:B26"/>
    <mergeCell ref="C29:C34"/>
    <mergeCell ref="B33:B34"/>
    <mergeCell ref="V29:V36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C52A-78AE-4A41-A494-10B18D9C4EF2}">
  <sheetPr>
    <pageSetUpPr fitToPage="1"/>
  </sheetPr>
  <dimension ref="B1:AG46"/>
  <sheetViews>
    <sheetView topLeftCell="A9" zoomScale="60" workbookViewId="0">
      <selection activeCell="J8" sqref="J8:M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8" customWidth="1"/>
    <col min="6" max="6" width="9.6640625" style="15" customWidth="1"/>
    <col min="7" max="7" width="18.6640625" style="15" customWidth="1"/>
    <col min="8" max="8" width="5.6640625" style="68" customWidth="1"/>
    <col min="9" max="9" width="9.6640625" style="15" customWidth="1"/>
    <col min="10" max="10" width="18.6640625" style="15" customWidth="1"/>
    <col min="11" max="11" width="5.6640625" style="68" customWidth="1"/>
    <col min="12" max="12" width="9.6640625" style="15" customWidth="1"/>
    <col min="13" max="13" width="18.6640625" style="15" customWidth="1"/>
    <col min="14" max="14" width="5.6640625" style="68" customWidth="1"/>
    <col min="15" max="15" width="9.6640625" style="15" customWidth="1"/>
    <col min="16" max="16" width="18.6640625" style="15" customWidth="1"/>
    <col min="17" max="17" width="5.6640625" style="68" customWidth="1"/>
    <col min="18" max="18" width="9.6640625" style="15" customWidth="1"/>
    <col min="19" max="19" width="18.6640625" style="15" customWidth="1"/>
    <col min="20" max="20" width="5.6640625" style="68" customWidth="1"/>
    <col min="21" max="21" width="9.6640625" style="15" customWidth="1"/>
    <col min="22" max="22" width="5.21875" style="15" customWidth="1"/>
    <col min="23" max="23" width="11.77734375" style="71" customWidth="1"/>
    <col min="24" max="24" width="11.21875" style="72" customWidth="1"/>
    <col min="25" max="25" width="6.6640625" style="73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3" t="s">
        <v>212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3"/>
      <c r="AB1" s="5"/>
    </row>
    <row r="2" spans="2:33" s="4" customFormat="1" ht="25.05" customHeight="1" x14ac:dyDescent="0.6">
      <c r="B2" s="244"/>
      <c r="C2" s="245"/>
      <c r="D2" s="245"/>
      <c r="E2" s="245"/>
      <c r="F2" s="245"/>
      <c r="G2" s="245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0" customHeight="1" thickBot="1" x14ac:dyDescent="0.5">
      <c r="B3" s="76" t="s">
        <v>40</v>
      </c>
      <c r="C3" s="9"/>
      <c r="D3" s="10"/>
      <c r="E3" s="10"/>
      <c r="F3" s="249" t="s">
        <v>81</v>
      </c>
      <c r="G3" s="249"/>
      <c r="H3" s="249"/>
      <c r="I3" s="249"/>
      <c r="J3" s="249"/>
      <c r="K3" s="249"/>
      <c r="L3" s="249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60" customHeight="1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147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0" customHeight="1" x14ac:dyDescent="0.4">
      <c r="B5" s="30">
        <v>9</v>
      </c>
      <c r="C5" s="242"/>
      <c r="D5" s="88" t="str">
        <f>'114.9月菜單'!B40</f>
        <v xml:space="preserve">教師節 </v>
      </c>
      <c r="E5" s="88"/>
      <c r="F5" s="1" t="s">
        <v>15</v>
      </c>
      <c r="G5" s="88" t="str">
        <f>'114.9月菜單'!B41</f>
        <v>補假</v>
      </c>
      <c r="H5" s="88"/>
      <c r="I5" s="1" t="s">
        <v>15</v>
      </c>
      <c r="J5" s="88" t="str">
        <f>'114.9月菜單'!B42</f>
        <v>不上課</v>
      </c>
      <c r="K5" s="88"/>
      <c r="L5" s="1" t="s">
        <v>15</v>
      </c>
      <c r="M5" s="88"/>
      <c r="N5" s="88"/>
      <c r="O5" s="1" t="s">
        <v>15</v>
      </c>
      <c r="P5" s="88"/>
      <c r="Q5" s="88"/>
      <c r="R5" s="1" t="s">
        <v>15</v>
      </c>
      <c r="S5" s="88"/>
      <c r="T5" s="88"/>
      <c r="U5" s="1" t="s">
        <v>15</v>
      </c>
      <c r="V5" s="261"/>
      <c r="W5" s="97" t="s">
        <v>41</v>
      </c>
      <c r="X5" s="98" t="s">
        <v>17</v>
      </c>
      <c r="Y5" s="99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30" customHeight="1" x14ac:dyDescent="0.4">
      <c r="B6" s="33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62"/>
      <c r="W6" s="82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30" customHeight="1" x14ac:dyDescent="0.4">
      <c r="B7" s="33">
        <v>29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62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30" customHeight="1" x14ac:dyDescent="0.4">
      <c r="B8" s="33" t="s">
        <v>10</v>
      </c>
      <c r="C8" s="242"/>
      <c r="D8" s="2"/>
      <c r="E8" s="2"/>
      <c r="F8" s="2"/>
      <c r="G8" s="2"/>
      <c r="H8" s="41"/>
      <c r="I8" s="2"/>
      <c r="J8" s="2"/>
      <c r="K8" s="2"/>
      <c r="L8" s="2"/>
      <c r="M8" s="2"/>
      <c r="N8" s="2"/>
      <c r="O8" s="2"/>
      <c r="P8" s="2"/>
      <c r="Q8" s="41"/>
      <c r="R8" s="2"/>
      <c r="S8" s="2"/>
      <c r="T8" s="2"/>
      <c r="U8" s="2"/>
      <c r="V8" s="262"/>
      <c r="W8" s="80">
        <f>Y5*0+Y6*5+Y7*0+Y8*5+Y9*0+Y10*4</f>
        <v>0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30" customHeight="1" x14ac:dyDescent="0.3">
      <c r="B9" s="241" t="s">
        <v>34</v>
      </c>
      <c r="C9" s="242"/>
      <c r="D9" s="100"/>
      <c r="E9" s="41"/>
      <c r="F9" s="2"/>
      <c r="G9" s="125"/>
      <c r="H9" s="109"/>
      <c r="I9" s="125"/>
      <c r="J9" s="2"/>
      <c r="K9" s="2"/>
      <c r="L9" s="2"/>
      <c r="M9" s="2"/>
      <c r="N9" s="2"/>
      <c r="O9" s="2"/>
      <c r="P9" s="2"/>
      <c r="Q9" s="41"/>
      <c r="R9" s="2"/>
      <c r="S9" s="2"/>
      <c r="T9" s="2"/>
      <c r="U9" s="2"/>
      <c r="V9" s="262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30" customHeight="1" x14ac:dyDescent="0.4">
      <c r="B10" s="241"/>
      <c r="C10" s="242"/>
      <c r="D10" s="41"/>
      <c r="E10" s="41"/>
      <c r="F10" s="2"/>
      <c r="G10" s="2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62"/>
      <c r="W10" s="80">
        <f>Y5*2+Y6*7+Y7*1+Y8*0+Y9*0+Y10*8</f>
        <v>0</v>
      </c>
      <c r="X10" s="75" t="s">
        <v>39</v>
      </c>
      <c r="Y10" s="42">
        <v>0</v>
      </c>
      <c r="Z10" s="14"/>
      <c r="AA10" s="15" t="s">
        <v>32</v>
      </c>
      <c r="AE10" s="15">
        <f>AB10*15</f>
        <v>0</v>
      </c>
    </row>
    <row r="11" spans="2:33" ht="30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62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30" customHeight="1" x14ac:dyDescent="0.4">
      <c r="B12" s="46"/>
      <c r="C12" s="47"/>
      <c r="D12" s="115"/>
      <c r="E12" s="89"/>
      <c r="F12" s="90"/>
      <c r="G12" s="90"/>
      <c r="H12" s="89"/>
      <c r="I12" s="90"/>
      <c r="J12" s="90"/>
      <c r="K12" s="89"/>
      <c r="L12" s="90"/>
      <c r="M12" s="90"/>
      <c r="N12" s="89"/>
      <c r="O12" s="90"/>
      <c r="P12" s="90"/>
      <c r="Q12" s="89"/>
      <c r="R12" s="90"/>
      <c r="S12" s="90"/>
      <c r="T12" s="89"/>
      <c r="U12" s="90"/>
      <c r="V12" s="263"/>
      <c r="W12" s="81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30" customHeight="1" x14ac:dyDescent="0.4">
      <c r="B13" s="30">
        <v>9</v>
      </c>
      <c r="C13" s="242"/>
      <c r="D13" s="31" t="str">
        <f>'114.9月菜單'!F40</f>
        <v>不供餐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54"/>
      <c r="W13" s="97" t="s">
        <v>41</v>
      </c>
      <c r="X13" s="98" t="s">
        <v>17</v>
      </c>
      <c r="Y13" s="99">
        <v>0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1"/>
    </row>
    <row r="14" spans="2:33" ht="30" customHeight="1" x14ac:dyDescent="0.4">
      <c r="B14" s="33" t="s">
        <v>8</v>
      </c>
      <c r="C14" s="24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39"/>
      <c r="W14" s="82">
        <v>0</v>
      </c>
      <c r="X14" s="34" t="s">
        <v>22</v>
      </c>
      <c r="Y14" s="35">
        <v>0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2"/>
    </row>
    <row r="15" spans="2:33" ht="30" customHeight="1" x14ac:dyDescent="0.4">
      <c r="B15" s="33">
        <v>30</v>
      </c>
      <c r="C15" s="2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9"/>
      <c r="W15" s="36" t="s">
        <v>45</v>
      </c>
      <c r="X15" s="37" t="s">
        <v>24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1"/>
    </row>
    <row r="16" spans="2:33" ht="30" customHeight="1" x14ac:dyDescent="0.4">
      <c r="B16" s="33" t="s">
        <v>10</v>
      </c>
      <c r="C16" s="242"/>
      <c r="D16" s="2"/>
      <c r="E16" s="2"/>
      <c r="F16" s="2"/>
      <c r="G16" s="2"/>
      <c r="H16" s="41"/>
      <c r="I16" s="2"/>
      <c r="J16" s="2"/>
      <c r="K16" s="2"/>
      <c r="L16" s="2"/>
      <c r="M16" s="2"/>
      <c r="N16" s="2"/>
      <c r="O16" s="2"/>
      <c r="P16" s="2"/>
      <c r="Q16" s="41"/>
      <c r="R16" s="2"/>
      <c r="S16" s="2"/>
      <c r="T16" s="2"/>
      <c r="U16" s="2"/>
      <c r="V16" s="239"/>
      <c r="W16" s="80">
        <f>Y13*0+Y14*5+Y15*0+Y16*5+Y17*0+Y18*4</f>
        <v>0</v>
      </c>
      <c r="X16" s="37" t="s">
        <v>27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2"/>
    </row>
    <row r="17" spans="2:33" ht="30" customHeight="1" x14ac:dyDescent="0.3">
      <c r="B17" s="241" t="s">
        <v>35</v>
      </c>
      <c r="C17" s="242"/>
      <c r="D17" s="2"/>
      <c r="E17" s="2"/>
      <c r="F17" s="2"/>
      <c r="G17" s="2"/>
      <c r="H17" s="2"/>
      <c r="I17" s="2"/>
      <c r="J17" s="2"/>
      <c r="K17" s="41"/>
      <c r="L17" s="2"/>
      <c r="M17" s="2"/>
      <c r="N17" s="41"/>
      <c r="O17" s="2"/>
      <c r="P17" s="2"/>
      <c r="Q17" s="2"/>
      <c r="R17" s="2"/>
      <c r="S17" s="2"/>
      <c r="T17" s="2"/>
      <c r="U17" s="2"/>
      <c r="V17" s="239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1"/>
    </row>
    <row r="18" spans="2:33" ht="30" customHeight="1" x14ac:dyDescent="0.4">
      <c r="B18" s="241"/>
      <c r="C18" s="242"/>
      <c r="D18" s="2"/>
      <c r="E18" s="2"/>
      <c r="F18" s="2"/>
      <c r="G18" s="2"/>
      <c r="H18" s="2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39"/>
      <c r="W18" s="80">
        <f>Y13*2+Y14*7+Y15*1+Y16*0+Y17*0+Y18*8</f>
        <v>0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2"/>
    </row>
    <row r="19" spans="2:33" ht="30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39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1"/>
    </row>
    <row r="20" spans="2:33" ht="30" customHeight="1" x14ac:dyDescent="0.4">
      <c r="B20" s="46"/>
      <c r="C20" s="47"/>
      <c r="D20" s="89"/>
      <c r="E20" s="89"/>
      <c r="F20" s="90"/>
      <c r="G20" s="90"/>
      <c r="H20" s="89"/>
      <c r="I20" s="90"/>
      <c r="J20" s="90"/>
      <c r="K20" s="89"/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240"/>
      <c r="W20" s="81">
        <f>W14*4+W18*4+W16*9</f>
        <v>0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3"/>
    </row>
    <row r="21" spans="2:33" s="32" customFormat="1" ht="30" customHeight="1" x14ac:dyDescent="0.4">
      <c r="B21" s="30"/>
      <c r="C21" s="242"/>
      <c r="D21" s="31"/>
      <c r="E21" s="31"/>
      <c r="F21" s="1"/>
      <c r="G21" s="31"/>
      <c r="H21" s="31"/>
      <c r="I21" s="1"/>
      <c r="J21" s="31"/>
      <c r="K21" s="31"/>
      <c r="L21" s="1"/>
      <c r="M21" s="31"/>
      <c r="N21" s="31"/>
      <c r="O21" s="1"/>
      <c r="P21" s="31"/>
      <c r="Q21" s="31"/>
      <c r="R21" s="1"/>
      <c r="S21" s="31"/>
      <c r="T21" s="31"/>
      <c r="U21" s="1"/>
      <c r="V21" s="254"/>
      <c r="W21" s="36"/>
      <c r="X21" s="98"/>
      <c r="Y21" s="99"/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1"/>
    </row>
    <row r="22" spans="2:33" s="53" customFormat="1" ht="30" customHeight="1" x14ac:dyDescent="0.55000000000000004">
      <c r="B22" s="33" t="s">
        <v>8</v>
      </c>
      <c r="C22" s="24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39"/>
      <c r="W22" s="82"/>
      <c r="X22" s="34"/>
      <c r="Y22" s="35"/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2"/>
    </row>
    <row r="23" spans="2:33" s="53" customFormat="1" ht="30" customHeight="1" x14ac:dyDescent="0.4">
      <c r="B23" s="33"/>
      <c r="C23" s="242"/>
      <c r="D23" s="2"/>
      <c r="E23" s="2"/>
      <c r="F23" s="2"/>
      <c r="G23" s="2"/>
      <c r="H23" s="4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39"/>
      <c r="W23" s="36"/>
      <c r="X23" s="37"/>
      <c r="Y23" s="35"/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1"/>
    </row>
    <row r="24" spans="2:33" s="53" customFormat="1" ht="30" customHeight="1" x14ac:dyDescent="0.55000000000000004">
      <c r="B24" s="33" t="s">
        <v>10</v>
      </c>
      <c r="C24" s="242"/>
      <c r="D24" s="2"/>
      <c r="E24" s="2"/>
      <c r="F24" s="2"/>
      <c r="G24" s="2"/>
      <c r="H24" s="2"/>
      <c r="I24" s="2"/>
      <c r="J24" s="2"/>
      <c r="K24" s="41"/>
      <c r="L24" s="2"/>
      <c r="M24" s="2"/>
      <c r="N24" s="2"/>
      <c r="O24" s="2"/>
      <c r="P24" s="2"/>
      <c r="Q24" s="41"/>
      <c r="R24" s="2"/>
      <c r="S24" s="2"/>
      <c r="T24" s="2"/>
      <c r="U24" s="2"/>
      <c r="V24" s="239"/>
      <c r="W24" s="80"/>
      <c r="X24" s="37"/>
      <c r="Y24" s="35"/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2"/>
    </row>
    <row r="25" spans="2:33" s="53" customFormat="1" ht="30" customHeight="1" x14ac:dyDescent="0.3">
      <c r="B25" s="241" t="s">
        <v>36</v>
      </c>
      <c r="C25" s="242"/>
      <c r="D25" s="2"/>
      <c r="E25" s="2"/>
      <c r="F25" s="2"/>
      <c r="G25" s="2"/>
      <c r="H25" s="41"/>
      <c r="I25" s="2"/>
      <c r="J25" s="2"/>
      <c r="K25" s="41"/>
      <c r="L25" s="2"/>
      <c r="M25" s="2"/>
      <c r="N25" s="41"/>
      <c r="O25" s="2"/>
      <c r="P25" s="2"/>
      <c r="Q25" s="41"/>
      <c r="R25" s="2"/>
      <c r="S25" s="2"/>
      <c r="T25" s="79"/>
      <c r="U25" s="2"/>
      <c r="V25" s="239"/>
      <c r="W25" s="36"/>
      <c r="X25" s="37"/>
      <c r="Y25" s="35"/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1"/>
    </row>
    <row r="26" spans="2:33" s="53" customFormat="1" ht="30" customHeight="1" x14ac:dyDescent="0.55000000000000004">
      <c r="B26" s="241"/>
      <c r="C26" s="242"/>
      <c r="D26" s="2"/>
      <c r="E26" s="2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79"/>
      <c r="U26" s="2"/>
      <c r="V26" s="239"/>
      <c r="W26" s="80"/>
      <c r="X26" s="75"/>
      <c r="Y26" s="42"/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2"/>
    </row>
    <row r="27" spans="2:33" s="53" customFormat="1" ht="30" customHeight="1" x14ac:dyDescent="0.3">
      <c r="B27" s="43" t="s">
        <v>33</v>
      </c>
      <c r="C27" s="60"/>
      <c r="D27" s="2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39"/>
      <c r="W27" s="36"/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1"/>
    </row>
    <row r="28" spans="2:33" s="53" customFormat="1" ht="30" customHeight="1" thickBot="1" x14ac:dyDescent="0.6">
      <c r="B28" s="46"/>
      <c r="C28" s="62"/>
      <c r="D28" s="100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55"/>
      <c r="W28" s="81"/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3"/>
    </row>
    <row r="29" spans="2:33" s="32" customFormat="1" ht="30" customHeight="1" x14ac:dyDescent="0.4">
      <c r="B29" s="30"/>
      <c r="C29" s="242"/>
      <c r="D29" s="31"/>
      <c r="E29" s="31"/>
      <c r="F29" s="1"/>
      <c r="G29" s="31"/>
      <c r="H29" s="31"/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/>
      <c r="T29" s="31"/>
      <c r="U29" s="1"/>
      <c r="V29" s="254"/>
      <c r="W29" s="97"/>
      <c r="X29" s="98"/>
      <c r="Y29" s="99"/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30" customHeight="1" x14ac:dyDescent="0.4">
      <c r="B30" s="33" t="s">
        <v>76</v>
      </c>
      <c r="C30" s="24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39"/>
      <c r="W30" s="82"/>
      <c r="X30" s="34"/>
      <c r="Y30" s="35"/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30" customHeight="1" x14ac:dyDescent="0.4">
      <c r="B31" s="33"/>
      <c r="C31" s="242"/>
      <c r="D31" s="2"/>
      <c r="E31" s="2"/>
      <c r="F31" s="2"/>
      <c r="G31" s="2"/>
      <c r="H31" s="4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39"/>
      <c r="W31" s="36"/>
      <c r="X31" s="37"/>
      <c r="Y31" s="35"/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30" customHeight="1" x14ac:dyDescent="0.4">
      <c r="B32" s="33" t="s">
        <v>46</v>
      </c>
      <c r="C32" s="242"/>
      <c r="D32" s="2"/>
      <c r="E32" s="2"/>
      <c r="F32" s="2"/>
      <c r="G32" s="2"/>
      <c r="H32" s="2"/>
      <c r="I32" s="2"/>
      <c r="J32" s="2"/>
      <c r="K32" s="41"/>
      <c r="L32" s="2"/>
      <c r="M32" s="2"/>
      <c r="N32" s="2"/>
      <c r="O32" s="2"/>
      <c r="P32" s="2"/>
      <c r="Q32" s="41"/>
      <c r="R32" s="2"/>
      <c r="S32" s="2"/>
      <c r="T32" s="2"/>
      <c r="U32" s="2"/>
      <c r="V32" s="239"/>
      <c r="W32" s="80"/>
      <c r="X32" s="37"/>
      <c r="Y32" s="35"/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30" customHeight="1" x14ac:dyDescent="0.3">
      <c r="B33" s="241" t="s">
        <v>37</v>
      </c>
      <c r="C33" s="242"/>
      <c r="D33" s="2"/>
      <c r="E33" s="2"/>
      <c r="F33" s="2"/>
      <c r="G33" s="2"/>
      <c r="H33" s="41"/>
      <c r="I33" s="2"/>
      <c r="J33" s="2"/>
      <c r="K33" s="41"/>
      <c r="L33" s="2"/>
      <c r="M33" s="2"/>
      <c r="N33" s="41"/>
      <c r="O33" s="2"/>
      <c r="P33" s="2"/>
      <c r="Q33" s="41"/>
      <c r="R33" s="2"/>
      <c r="S33" s="2"/>
      <c r="T33" s="79"/>
      <c r="U33" s="2"/>
      <c r="V33" s="239"/>
      <c r="W33" s="36"/>
      <c r="X33" s="37"/>
      <c r="Y33" s="35"/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30" customHeight="1" x14ac:dyDescent="0.4">
      <c r="B34" s="241"/>
      <c r="C34" s="242"/>
      <c r="D34" s="2"/>
      <c r="E34" s="79"/>
      <c r="F34" s="2"/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79"/>
      <c r="U34" s="2"/>
      <c r="V34" s="239"/>
      <c r="W34" s="80"/>
      <c r="X34" s="75"/>
      <c r="Y34" s="42"/>
      <c r="Z34" s="14"/>
      <c r="AA34" s="15" t="s">
        <v>32</v>
      </c>
      <c r="AB34" s="16">
        <v>1</v>
      </c>
      <c r="AE34" s="15">
        <f>AB34*15</f>
        <v>15</v>
      </c>
    </row>
    <row r="35" spans="2:33" ht="30" customHeight="1" x14ac:dyDescent="0.3">
      <c r="B35" s="123" t="s">
        <v>33</v>
      </c>
      <c r="C35" s="44"/>
      <c r="D35" s="2"/>
      <c r="E35" s="79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39"/>
      <c r="W35" s="36"/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1"/>
    </row>
    <row r="36" spans="2:33" ht="30" customHeight="1" x14ac:dyDescent="0.4">
      <c r="B36" s="46"/>
      <c r="C36" s="47"/>
      <c r="D36" s="90"/>
      <c r="E36" s="89"/>
      <c r="F36" s="90"/>
      <c r="G36" s="90"/>
      <c r="H36" s="89"/>
      <c r="I36" s="90"/>
      <c r="J36" s="90"/>
      <c r="K36" s="89"/>
      <c r="L36" s="90"/>
      <c r="M36" s="90"/>
      <c r="N36" s="89"/>
      <c r="O36" s="90"/>
      <c r="P36" s="90"/>
      <c r="Q36" s="89"/>
      <c r="R36" s="90"/>
      <c r="S36" s="90"/>
      <c r="T36" s="89"/>
      <c r="U36" s="90"/>
      <c r="V36" s="240"/>
      <c r="W36" s="81"/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3"/>
    </row>
    <row r="37" spans="2:33" s="32" customFormat="1" ht="30" customHeight="1" x14ac:dyDescent="0.4">
      <c r="B37" s="30"/>
      <c r="C37" s="24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97"/>
      <c r="X37" s="98"/>
      <c r="Y37" s="99"/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1"/>
    </row>
    <row r="38" spans="2:33" ht="30" customHeight="1" x14ac:dyDescent="0.4">
      <c r="B38" s="33" t="s">
        <v>76</v>
      </c>
      <c r="C38" s="24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39"/>
      <c r="W38" s="80"/>
      <c r="X38" s="34"/>
      <c r="Y38" s="35"/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2"/>
    </row>
    <row r="39" spans="2:33" ht="30" customHeight="1" x14ac:dyDescent="0.4">
      <c r="B39" s="33"/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9"/>
      <c r="W39" s="36"/>
      <c r="X39" s="37"/>
      <c r="Y39" s="35"/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1"/>
    </row>
    <row r="40" spans="2:33" ht="30" customHeight="1" x14ac:dyDescent="0.4">
      <c r="B40" s="33" t="s">
        <v>46</v>
      </c>
      <c r="C40" s="24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39"/>
      <c r="W40" s="80"/>
      <c r="X40" s="37"/>
      <c r="Y40" s="35"/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2"/>
    </row>
    <row r="41" spans="2:33" ht="30" customHeight="1" x14ac:dyDescent="0.3">
      <c r="B41" s="241" t="s">
        <v>29</v>
      </c>
      <c r="C41" s="242"/>
      <c r="D41" s="2"/>
      <c r="E41" s="2"/>
      <c r="F41" s="2"/>
      <c r="G41" s="2"/>
      <c r="H41" s="2"/>
      <c r="I41" s="2"/>
      <c r="J41" s="2"/>
      <c r="K41" s="41"/>
      <c r="L41" s="2"/>
      <c r="M41" s="2"/>
      <c r="N41" s="2"/>
      <c r="O41" s="2"/>
      <c r="P41" s="2"/>
      <c r="Q41" s="2"/>
      <c r="R41" s="2"/>
      <c r="S41" s="2"/>
      <c r="T41" s="2"/>
      <c r="U41" s="2"/>
      <c r="V41" s="239"/>
      <c r="W41" s="36"/>
      <c r="X41" s="37"/>
      <c r="Y41" s="35"/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1"/>
    </row>
    <row r="42" spans="2:33" ht="30" customHeight="1" x14ac:dyDescent="0.4">
      <c r="B42" s="241"/>
      <c r="C42" s="242"/>
      <c r="D42" s="100"/>
      <c r="E42" s="41"/>
      <c r="F42" s="2"/>
      <c r="G42" s="2"/>
      <c r="H42" s="41"/>
      <c r="I42" s="2"/>
      <c r="J42" s="2"/>
      <c r="K42" s="2"/>
      <c r="L42" s="2"/>
      <c r="M42" s="2"/>
      <c r="N42" s="41"/>
      <c r="O42" s="2"/>
      <c r="P42" s="2"/>
      <c r="Q42" s="41"/>
      <c r="R42" s="2"/>
      <c r="S42" s="2"/>
      <c r="T42" s="41"/>
      <c r="U42" s="2"/>
      <c r="V42" s="239"/>
      <c r="W42" s="80"/>
      <c r="X42" s="75"/>
      <c r="Y42" s="42"/>
      <c r="Z42" s="14"/>
      <c r="AA42" s="15" t="s">
        <v>32</v>
      </c>
      <c r="AE42" s="15">
        <f>AB42*15</f>
        <v>0</v>
      </c>
      <c r="AG42" s="82"/>
    </row>
    <row r="43" spans="2:33" ht="30" customHeight="1" x14ac:dyDescent="0.3">
      <c r="B43" s="123" t="s">
        <v>33</v>
      </c>
      <c r="C43" s="44"/>
      <c r="D43" s="100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39"/>
      <c r="W43" s="36"/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1"/>
    </row>
    <row r="44" spans="2:33" ht="30" customHeight="1" thickBot="1" x14ac:dyDescent="0.45">
      <c r="B44" s="116"/>
      <c r="C44" s="47"/>
      <c r="D44" s="101"/>
      <c r="E44" s="66"/>
      <c r="F44" s="67"/>
      <c r="G44" s="67"/>
      <c r="H44" s="66"/>
      <c r="I44" s="67"/>
      <c r="J44" s="67"/>
      <c r="K44" s="66"/>
      <c r="L44" s="67"/>
      <c r="M44" s="67"/>
      <c r="N44" s="66"/>
      <c r="O44" s="67"/>
      <c r="P44" s="67"/>
      <c r="Q44" s="66"/>
      <c r="R44" s="67"/>
      <c r="S44" s="67"/>
      <c r="T44" s="66"/>
      <c r="U44" s="67"/>
      <c r="V44" s="255"/>
      <c r="W44" s="120"/>
      <c r="X44" s="121"/>
      <c r="Y44" s="122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3"/>
    </row>
    <row r="45" spans="2:33" s="57" customFormat="1" ht="21.75" customHeight="1" x14ac:dyDescent="0.3">
      <c r="B45" s="16"/>
      <c r="C45" s="15"/>
      <c r="D45" s="15"/>
      <c r="E45" s="68"/>
      <c r="F45" s="15"/>
      <c r="G45" s="15"/>
      <c r="H45" s="68"/>
      <c r="I45" s="15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7"/>
      <c r="X45" s="257"/>
      <c r="Y45" s="257"/>
      <c r="Z45" s="69"/>
      <c r="AB45" s="52"/>
    </row>
    <row r="46" spans="2:33" x14ac:dyDescent="0.3">
      <c r="B46" s="52"/>
      <c r="C46" s="57"/>
      <c r="D46" s="250"/>
      <c r="E46" s="250"/>
      <c r="F46" s="251"/>
      <c r="G46" s="251"/>
      <c r="H46" s="70"/>
      <c r="K46" s="70"/>
      <c r="N46" s="70"/>
      <c r="Q46" s="70"/>
      <c r="T46" s="70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F3:L3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114.9月菜單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2025-08-21T03:03:33Z</cp:lastPrinted>
  <dcterms:created xsi:type="dcterms:W3CDTF">2013-10-17T10:44:48Z</dcterms:created>
  <dcterms:modified xsi:type="dcterms:W3CDTF">2025-08-21T03:03:35Z</dcterms:modified>
</cp:coreProperties>
</file>