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ds1511\data\伊佩\版主國中國小菜單\版主.國中.國小\國中\彰特午餐\"/>
    </mc:Choice>
  </mc:AlternateContent>
  <xr:revisionPtr revIDLastSave="0" documentId="13_ncr:1_{447E4271-907F-4BED-BEE3-B19B9C9193E0}" xr6:coauthVersionLast="47" xr6:coauthVersionMax="47" xr10:uidLastSave="{00000000-0000-0000-0000-000000000000}"/>
  <bookViews>
    <workbookView xWindow="-108" yWindow="-108" windowWidth="23256" windowHeight="12576" tabRatio="604" xr2:uid="{00000000-000D-0000-FFFF-FFFF00000000}"/>
  </bookViews>
  <sheets>
    <sheet name="114.6月菜單" sheetId="20" r:id="rId1"/>
    <sheet name="第一明細" sheetId="4" r:id="rId2"/>
    <sheet name="第二週明細" sheetId="7" r:id="rId3"/>
    <sheet name="第三週明細 " sheetId="8" r:id="rId4"/>
    <sheet name="第四週明細 " sheetId="22" r:id="rId5"/>
    <sheet name="第五週明細" sheetId="2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7" i="7" l="1"/>
  <c r="W9" i="7"/>
  <c r="W7" i="7"/>
  <c r="E20" i="20" s="1"/>
  <c r="W5" i="7"/>
  <c r="C21" i="20" s="1"/>
  <c r="W38" i="4"/>
  <c r="C48" i="20"/>
  <c r="G4" i="7"/>
  <c r="J4" i="7"/>
  <c r="M4" i="7"/>
  <c r="P4" i="7"/>
  <c r="S4" i="7"/>
  <c r="D4" i="7"/>
  <c r="D5" i="23"/>
  <c r="G5" i="23"/>
  <c r="J5" i="23"/>
  <c r="M5" i="23"/>
  <c r="P5" i="23"/>
  <c r="S5" i="23"/>
  <c r="AE42" i="23"/>
  <c r="AD41" i="23"/>
  <c r="AF41" i="23" s="1"/>
  <c r="AE40" i="23"/>
  <c r="AF40" i="23" s="1"/>
  <c r="AD39" i="23"/>
  <c r="AD43" i="23" s="1"/>
  <c r="AE38" i="23"/>
  <c r="AF38" i="23" s="1"/>
  <c r="AE34" i="23"/>
  <c r="AD33" i="23"/>
  <c r="AD35" i="23" s="1"/>
  <c r="AE32" i="23"/>
  <c r="AC32" i="23"/>
  <c r="AF32" i="23" s="1"/>
  <c r="AD31" i="23"/>
  <c r="AC31" i="23"/>
  <c r="AF31" i="23" s="1"/>
  <c r="AE30" i="23"/>
  <c r="AE35" i="23" s="1"/>
  <c r="AC30" i="23"/>
  <c r="AC35" i="23" s="1"/>
  <c r="AD27" i="23"/>
  <c r="AE26" i="23"/>
  <c r="AD25" i="23"/>
  <c r="AF25" i="23" s="1"/>
  <c r="AE24" i="23"/>
  <c r="AC24" i="23"/>
  <c r="AF24" i="23" s="1"/>
  <c r="AD23" i="23"/>
  <c r="AC23" i="23"/>
  <c r="AF23" i="23" s="1"/>
  <c r="AE22" i="23"/>
  <c r="AE27" i="23" s="1"/>
  <c r="AC22" i="23"/>
  <c r="AC27" i="23" s="1"/>
  <c r="AE18" i="23"/>
  <c r="AD17" i="23"/>
  <c r="AD19" i="23" s="1"/>
  <c r="AE16" i="23"/>
  <c r="AC16" i="23"/>
  <c r="AF16" i="23" s="1"/>
  <c r="AF15" i="23"/>
  <c r="AD15" i="23"/>
  <c r="AC15" i="23"/>
  <c r="AE14" i="23"/>
  <c r="AE19" i="23" s="1"/>
  <c r="AC14" i="23"/>
  <c r="AC19" i="23" s="1"/>
  <c r="W10" i="23"/>
  <c r="E48" i="20" s="1"/>
  <c r="W8" i="23"/>
  <c r="E47" i="20" s="1"/>
  <c r="W6" i="23"/>
  <c r="W12" i="23" l="1"/>
  <c r="C47" i="20" s="1"/>
  <c r="AF19" i="23"/>
  <c r="AE20" i="23" s="1"/>
  <c r="AF35" i="23"/>
  <c r="AC36" i="23" s="1"/>
  <c r="AF27" i="23"/>
  <c r="AD28" i="23" s="1"/>
  <c r="AF43" i="23"/>
  <c r="AD44" i="23"/>
  <c r="AE28" i="23"/>
  <c r="AD20" i="23"/>
  <c r="AF39" i="23"/>
  <c r="AF22" i="23"/>
  <c r="AF33" i="23"/>
  <c r="AF17" i="23"/>
  <c r="AF30" i="23"/>
  <c r="AF14" i="23"/>
  <c r="AE43" i="23"/>
  <c r="AD36" i="23" l="1"/>
  <c r="AC20" i="23"/>
  <c r="AE44" i="23"/>
  <c r="AC28" i="23"/>
  <c r="AE36" i="23"/>
  <c r="D29" i="8" l="1"/>
  <c r="D37" i="8"/>
  <c r="S37" i="8" l="1"/>
  <c r="P37" i="8"/>
  <c r="M37" i="8"/>
  <c r="J37" i="8"/>
  <c r="G37" i="8"/>
  <c r="S29" i="8"/>
  <c r="P29" i="8"/>
  <c r="M29" i="8"/>
  <c r="J29" i="8"/>
  <c r="G29" i="8"/>
  <c r="W42" i="8"/>
  <c r="U30" i="20" s="1"/>
  <c r="W40" i="8"/>
  <c r="U29" i="20" s="1"/>
  <c r="W38" i="8"/>
  <c r="W34" i="8"/>
  <c r="Q30" i="20" s="1"/>
  <c r="W32" i="8"/>
  <c r="Q29" i="20" s="1"/>
  <c r="W30" i="8"/>
  <c r="O30" i="20" s="1"/>
  <c r="W44" i="8" l="1"/>
  <c r="S29" i="20" s="1"/>
  <c r="W36" i="8"/>
  <c r="O29" i="20" s="1"/>
  <c r="S30" i="20"/>
  <c r="W30" i="22"/>
  <c r="W38" i="22"/>
  <c r="W42" i="22" l="1"/>
  <c r="U39" i="20" s="1"/>
  <c r="W40" i="22"/>
  <c r="U38" i="20" s="1"/>
  <c r="S37" i="22"/>
  <c r="P37" i="22"/>
  <c r="M37" i="22"/>
  <c r="J37" i="22"/>
  <c r="G37" i="22"/>
  <c r="D37" i="22"/>
  <c r="AE49" i="7"/>
  <c r="AD48" i="7"/>
  <c r="AF48" i="7" s="1"/>
  <c r="AE47" i="7"/>
  <c r="AC47" i="7"/>
  <c r="AF47" i="7" s="1"/>
  <c r="AD46" i="7"/>
  <c r="AC46" i="7"/>
  <c r="AE45" i="7"/>
  <c r="AC45" i="7"/>
  <c r="AE50" i="7" l="1"/>
  <c r="AD50" i="7"/>
  <c r="AF45" i="7"/>
  <c r="AF46" i="7"/>
  <c r="AC50" i="7"/>
  <c r="AF50" i="7" s="1"/>
  <c r="AE51" i="7" s="1"/>
  <c r="W44" i="22"/>
  <c r="S38" i="20" s="1"/>
  <c r="S39" i="20"/>
  <c r="AC51" i="7" l="1"/>
  <c r="AD51" i="7"/>
  <c r="E21" i="20" l="1"/>
  <c r="W11" i="7" l="1"/>
  <c r="C20" i="20" s="1"/>
  <c r="W24" i="4" l="1"/>
  <c r="W10" i="22"/>
  <c r="W8" i="22"/>
  <c r="W6" i="22"/>
  <c r="W10" i="8"/>
  <c r="W8" i="8"/>
  <c r="W6" i="8"/>
  <c r="W10" i="4"/>
  <c r="W8" i="4"/>
  <c r="W6" i="4"/>
  <c r="W34" i="22"/>
  <c r="Q39" i="20" s="1"/>
  <c r="W32" i="22"/>
  <c r="Q38" i="20" s="1"/>
  <c r="W26" i="22"/>
  <c r="M39" i="20" s="1"/>
  <c r="W24" i="22"/>
  <c r="M38" i="20" s="1"/>
  <c r="W22" i="22"/>
  <c r="W18" i="22"/>
  <c r="I39" i="20" s="1"/>
  <c r="W16" i="22"/>
  <c r="I38" i="20" s="1"/>
  <c r="W14" i="22"/>
  <c r="W26" i="8"/>
  <c r="W24" i="8"/>
  <c r="W22" i="8"/>
  <c r="W18" i="8"/>
  <c r="W16" i="8"/>
  <c r="W14" i="8"/>
  <c r="W41" i="7"/>
  <c r="W39" i="7"/>
  <c r="W33" i="7"/>
  <c r="W31" i="7"/>
  <c r="W29" i="7"/>
  <c r="W25" i="7"/>
  <c r="W23" i="7"/>
  <c r="W21" i="7"/>
  <c r="W17" i="7"/>
  <c r="W15" i="7"/>
  <c r="W13" i="7"/>
  <c r="W42" i="4"/>
  <c r="W40" i="4"/>
  <c r="W34" i="4"/>
  <c r="W32" i="4"/>
  <c r="W30" i="4"/>
  <c r="W26" i="4"/>
  <c r="W22" i="4"/>
  <c r="W18" i="4"/>
  <c r="W16" i="4"/>
  <c r="W14" i="4"/>
  <c r="S29" i="22"/>
  <c r="P29" i="22"/>
  <c r="M29" i="22"/>
  <c r="J29" i="22"/>
  <c r="G29" i="22"/>
  <c r="D29" i="22"/>
  <c r="S21" i="22"/>
  <c r="P21" i="22"/>
  <c r="M21" i="22"/>
  <c r="J21" i="22"/>
  <c r="G21" i="22"/>
  <c r="D21" i="22"/>
  <c r="S13" i="22"/>
  <c r="P13" i="22"/>
  <c r="M13" i="22"/>
  <c r="J13" i="22"/>
  <c r="G13" i="22"/>
  <c r="D13" i="22"/>
  <c r="S5" i="22"/>
  <c r="P5" i="22"/>
  <c r="M5" i="22"/>
  <c r="J5" i="22"/>
  <c r="G5" i="22"/>
  <c r="D5" i="22"/>
  <c r="W36" i="22" l="1"/>
  <c r="O38" i="20" s="1"/>
  <c r="W12" i="22"/>
  <c r="C38" i="20" s="1"/>
  <c r="W20" i="8"/>
  <c r="W12" i="8"/>
  <c r="W28" i="4"/>
  <c r="W12" i="4"/>
  <c r="W27" i="7"/>
  <c r="W28" i="22"/>
  <c r="K38" i="20" s="1"/>
  <c r="W20" i="22"/>
  <c r="G38" i="20" s="1"/>
  <c r="W28" i="8"/>
  <c r="W43" i="7"/>
  <c r="W35" i="7"/>
  <c r="W19" i="7"/>
  <c r="W44" i="4"/>
  <c r="W36" i="4"/>
  <c r="W20" i="4"/>
  <c r="K39" i="20"/>
  <c r="O39" i="20"/>
  <c r="G39" i="20"/>
  <c r="E38" i="20" l="1"/>
  <c r="C39" i="20"/>
  <c r="E39" i="20" l="1"/>
  <c r="AE42" i="22"/>
  <c r="AD41" i="22"/>
  <c r="AE40" i="22"/>
  <c r="AD39" i="22"/>
  <c r="AF39" i="22" s="1"/>
  <c r="AE38" i="22"/>
  <c r="AF38" i="22" s="1"/>
  <c r="AE34" i="22"/>
  <c r="AD33" i="22"/>
  <c r="AF33" i="22" s="1"/>
  <c r="AE32" i="22"/>
  <c r="AC32" i="22"/>
  <c r="AD31" i="22"/>
  <c r="AC31" i="22"/>
  <c r="AE30" i="22"/>
  <c r="AC30" i="22"/>
  <c r="AF30" i="22" s="1"/>
  <c r="AE26" i="22"/>
  <c r="AD25" i="22"/>
  <c r="AF25" i="22" s="1"/>
  <c r="AE24" i="22"/>
  <c r="AC24" i="22"/>
  <c r="AD23" i="22"/>
  <c r="AC23" i="22"/>
  <c r="AE22" i="22"/>
  <c r="AC22" i="22"/>
  <c r="AE18" i="22"/>
  <c r="AD17" i="22"/>
  <c r="AF17" i="22" s="1"/>
  <c r="AE16" i="22"/>
  <c r="AC16" i="22"/>
  <c r="AD15" i="22"/>
  <c r="AC15" i="22"/>
  <c r="AE14" i="22"/>
  <c r="AC14" i="22"/>
  <c r="AD35" i="22" l="1"/>
  <c r="AF16" i="22"/>
  <c r="AC19" i="22"/>
  <c r="AE19" i="22"/>
  <c r="AF15" i="22"/>
  <c r="AE43" i="22"/>
  <c r="AF32" i="22"/>
  <c r="AF23" i="22"/>
  <c r="AF14" i="22"/>
  <c r="AD19" i="22"/>
  <c r="AE27" i="22"/>
  <c r="AD27" i="22"/>
  <c r="AF24" i="22"/>
  <c r="AD43" i="22"/>
  <c r="AF22" i="22"/>
  <c r="AE35" i="22"/>
  <c r="AF40" i="22"/>
  <c r="AC35" i="22"/>
  <c r="AC27" i="22"/>
  <c r="AF31" i="22"/>
  <c r="AF41" i="22"/>
  <c r="AF43" i="22" l="1"/>
  <c r="AD44" i="22" s="1"/>
  <c r="AF19" i="22"/>
  <c r="AC20" i="22" s="1"/>
  <c r="AE20" i="22"/>
  <c r="AF35" i="22"/>
  <c r="AC36" i="22" s="1"/>
  <c r="AF27" i="22"/>
  <c r="AC28" i="22" s="1"/>
  <c r="AE44" i="22" l="1"/>
  <c r="AD20" i="22"/>
  <c r="AE28" i="22"/>
  <c r="AD28" i="22"/>
  <c r="AD36" i="22"/>
  <c r="AE36" i="22"/>
  <c r="M30" i="20" l="1"/>
  <c r="I30" i="20"/>
  <c r="E30" i="20"/>
  <c r="U20" i="20"/>
  <c r="O12" i="20"/>
  <c r="M12" i="20"/>
  <c r="K12" i="20"/>
  <c r="E11" i="20"/>
  <c r="C12" i="20"/>
  <c r="K30" i="20"/>
  <c r="I29" i="20"/>
  <c r="G30" i="20"/>
  <c r="S21" i="8"/>
  <c r="P21" i="8"/>
  <c r="M21" i="8"/>
  <c r="J21" i="8"/>
  <c r="G21" i="8"/>
  <c r="D21" i="8"/>
  <c r="S13" i="8"/>
  <c r="P13" i="8"/>
  <c r="M13" i="8"/>
  <c r="J13" i="8"/>
  <c r="G13" i="8"/>
  <c r="D13" i="8"/>
  <c r="M29" i="20" l="1"/>
  <c r="G29" i="20"/>
  <c r="K29" i="20" l="1"/>
  <c r="D20" i="7" l="1"/>
  <c r="S12" i="7"/>
  <c r="P12" i="7"/>
  <c r="M12" i="7"/>
  <c r="J12" i="7"/>
  <c r="G12" i="7"/>
  <c r="D12" i="7"/>
  <c r="S12" i="20"/>
  <c r="S37" i="4"/>
  <c r="P37" i="4"/>
  <c r="M37" i="4"/>
  <c r="J37" i="4"/>
  <c r="G37" i="4"/>
  <c r="D37" i="4"/>
  <c r="S29" i="4"/>
  <c r="P29" i="4"/>
  <c r="M29" i="4"/>
  <c r="J29" i="4"/>
  <c r="G29" i="4"/>
  <c r="D29" i="4"/>
  <c r="Q12" i="20" l="1"/>
  <c r="G21" i="20"/>
  <c r="U11" i="20"/>
  <c r="I20" i="20"/>
  <c r="Q11" i="20"/>
  <c r="U12" i="20"/>
  <c r="I21" i="20"/>
  <c r="G20" i="20" l="1"/>
  <c r="S11" i="20"/>
  <c r="O11" i="20"/>
  <c r="S13" i="4" l="1"/>
  <c r="S5" i="8" l="1"/>
  <c r="P5" i="8"/>
  <c r="M5" i="8"/>
  <c r="J5" i="8"/>
  <c r="G5" i="8"/>
  <c r="D5" i="8"/>
  <c r="S36" i="7"/>
  <c r="P36" i="7"/>
  <c r="M36" i="7"/>
  <c r="J36" i="7"/>
  <c r="G36" i="7"/>
  <c r="D36" i="7"/>
  <c r="S28" i="7"/>
  <c r="P28" i="7"/>
  <c r="M28" i="7"/>
  <c r="J28" i="7"/>
  <c r="G28" i="7"/>
  <c r="D28" i="7"/>
  <c r="M20" i="7"/>
  <c r="S20" i="7"/>
  <c r="P20" i="7"/>
  <c r="J20" i="7"/>
  <c r="G20" i="7"/>
  <c r="S21" i="4"/>
  <c r="P21" i="4"/>
  <c r="M21" i="4"/>
  <c r="J21" i="4"/>
  <c r="G21" i="4"/>
  <c r="D21" i="4"/>
  <c r="P13" i="4"/>
  <c r="M13" i="4"/>
  <c r="J13" i="4"/>
  <c r="D13" i="4"/>
  <c r="G13" i="4"/>
  <c r="S5" i="4"/>
  <c r="M5" i="4"/>
  <c r="P5" i="4"/>
  <c r="J5" i="4"/>
  <c r="G5" i="4"/>
  <c r="D5" i="4"/>
  <c r="M11" i="20"/>
  <c r="I12" i="20"/>
  <c r="I11" i="20"/>
  <c r="G12" i="20"/>
  <c r="E12" i="20"/>
  <c r="Q21" i="20" l="1"/>
  <c r="M21" i="20"/>
  <c r="O21" i="20"/>
  <c r="U21" i="20"/>
  <c r="M20" i="20"/>
  <c r="E29" i="20"/>
  <c r="S21" i="20"/>
  <c r="K21" i="20"/>
  <c r="Q20" i="20"/>
  <c r="C30" i="20"/>
  <c r="K11" i="20"/>
  <c r="C11" i="20"/>
  <c r="G11" i="20" l="1"/>
  <c r="O20" i="20"/>
  <c r="K20" i="20"/>
  <c r="C29" i="20"/>
  <c r="S20" i="20"/>
  <c r="AE41" i="7" l="1"/>
  <c r="AD40" i="7"/>
  <c r="AF40" i="7" s="1"/>
  <c r="AE39" i="7"/>
  <c r="AC39" i="7"/>
  <c r="AD38" i="7"/>
  <c r="AC38" i="7"/>
  <c r="AE37" i="7"/>
  <c r="AC37" i="7"/>
  <c r="AE33" i="7"/>
  <c r="AD32" i="7"/>
  <c r="AF32" i="7" s="1"/>
  <c r="AE31" i="7"/>
  <c r="AC31" i="7"/>
  <c r="AD30" i="7"/>
  <c r="AC30" i="7"/>
  <c r="AE29" i="7"/>
  <c r="AC29" i="7"/>
  <c r="AE25" i="7"/>
  <c r="AD24" i="7"/>
  <c r="AE23" i="7"/>
  <c r="AC23" i="7"/>
  <c r="AD22" i="7"/>
  <c r="AC22" i="7"/>
  <c r="AE21" i="7"/>
  <c r="AC21" i="7"/>
  <c r="AE17" i="7"/>
  <c r="AD16" i="7"/>
  <c r="AE15" i="7"/>
  <c r="AC15" i="7"/>
  <c r="AD14" i="7"/>
  <c r="AC14" i="7"/>
  <c r="AE13" i="7"/>
  <c r="AC13" i="7"/>
  <c r="AE9" i="7"/>
  <c r="AD8" i="7"/>
  <c r="AF8" i="7" s="1"/>
  <c r="AE7" i="7"/>
  <c r="AC7" i="7"/>
  <c r="AD6" i="7"/>
  <c r="AC6" i="7"/>
  <c r="AE5" i="7"/>
  <c r="AC5" i="7"/>
  <c r="AD10" i="7" l="1"/>
  <c r="AD34" i="7"/>
  <c r="AF23" i="7"/>
  <c r="AF7" i="7"/>
  <c r="AF14" i="7"/>
  <c r="AF38" i="7"/>
  <c r="AF6" i="7"/>
  <c r="AF22" i="7"/>
  <c r="AC26" i="7"/>
  <c r="AE18" i="7"/>
  <c r="AC10" i="7"/>
  <c r="AF13" i="7"/>
  <c r="AE42" i="7"/>
  <c r="AC18" i="7"/>
  <c r="AF31" i="7"/>
  <c r="AD42" i="7"/>
  <c r="AE10" i="7"/>
  <c r="AE26" i="7"/>
  <c r="AD26" i="7"/>
  <c r="AF39" i="7"/>
  <c r="AD18" i="7"/>
  <c r="AC42" i="7"/>
  <c r="AF15" i="7"/>
  <c r="AC34" i="7"/>
  <c r="AF37" i="7"/>
  <c r="AE34" i="7"/>
  <c r="AF16" i="7"/>
  <c r="AF21" i="7"/>
  <c r="AF30" i="7"/>
  <c r="AF24" i="7"/>
  <c r="AF29" i="7"/>
  <c r="AF5" i="7"/>
  <c r="AF26" i="7" l="1"/>
  <c r="AE27" i="7" s="1"/>
  <c r="AF18" i="7"/>
  <c r="AD19" i="7" s="1"/>
  <c r="AF10" i="7"/>
  <c r="AC11" i="7" s="1"/>
  <c r="AF42" i="7"/>
  <c r="AE43" i="7" s="1"/>
  <c r="AF34" i="7"/>
  <c r="AE35" i="7" s="1"/>
  <c r="AD27" i="7" l="1"/>
  <c r="AC27" i="7"/>
  <c r="AD11" i="7"/>
  <c r="AC19" i="7"/>
  <c r="AE11" i="7"/>
  <c r="AC43" i="7"/>
  <c r="AE19" i="7"/>
  <c r="AD43" i="7"/>
  <c r="AD35" i="7"/>
  <c r="AC35" i="7"/>
  <c r="AC6" i="4" l="1"/>
  <c r="AE6" i="4"/>
  <c r="AC7" i="4"/>
  <c r="AD7" i="4"/>
  <c r="AC8" i="4"/>
  <c r="AE8" i="4"/>
  <c r="AD9" i="4"/>
  <c r="AE10" i="4"/>
  <c r="AC14" i="4"/>
  <c r="AE14" i="4"/>
  <c r="AC15" i="4"/>
  <c r="AD15" i="4"/>
  <c r="AC16" i="4"/>
  <c r="AE16" i="4"/>
  <c r="AD17" i="4"/>
  <c r="AF17" i="4" s="1"/>
  <c r="AE18" i="4"/>
  <c r="AC22" i="4"/>
  <c r="AE22" i="4"/>
  <c r="AC23" i="4"/>
  <c r="AD23" i="4"/>
  <c r="AC24" i="4"/>
  <c r="AE24" i="4"/>
  <c r="AD25" i="4"/>
  <c r="AF25" i="4" s="1"/>
  <c r="AE26" i="4"/>
  <c r="AC30" i="4"/>
  <c r="AE30" i="4"/>
  <c r="AC31" i="4"/>
  <c r="AD31" i="4"/>
  <c r="AC32" i="4"/>
  <c r="AE32" i="4"/>
  <c r="AD33" i="4"/>
  <c r="AF33" i="4" s="1"/>
  <c r="AE34" i="4"/>
  <c r="AC38" i="4"/>
  <c r="AE38" i="4"/>
  <c r="AC39" i="4"/>
  <c r="AD39" i="4"/>
  <c r="AC40" i="4"/>
  <c r="AE40" i="4"/>
  <c r="AD41" i="4"/>
  <c r="AF41" i="4" s="1"/>
  <c r="AE42" i="4"/>
  <c r="AF32" i="4" l="1"/>
  <c r="AE35" i="4"/>
  <c r="AD11" i="4"/>
  <c r="AE43" i="4"/>
  <c r="AF16" i="4"/>
  <c r="AF15" i="4"/>
  <c r="AF7" i="4"/>
  <c r="AF24" i="4"/>
  <c r="AF22" i="4"/>
  <c r="AF14" i="4"/>
  <c r="AF8" i="4"/>
  <c r="AF38" i="4"/>
  <c r="AF39" i="4"/>
  <c r="AF31" i="4"/>
  <c r="AF23" i="4"/>
  <c r="AD19" i="4"/>
  <c r="AE11" i="4"/>
  <c r="AC19" i="4"/>
  <c r="AC27" i="4"/>
  <c r="AF40" i="4"/>
  <c r="AC43" i="4"/>
  <c r="AC35" i="4"/>
  <c r="AE27" i="4"/>
  <c r="AD43" i="4"/>
  <c r="AD35" i="4"/>
  <c r="AE19" i="4"/>
  <c r="AF6" i="4"/>
  <c r="AF30" i="4"/>
  <c r="AD27" i="4"/>
  <c r="AC11" i="4"/>
  <c r="AF9" i="4"/>
  <c r="AF19" i="4" l="1"/>
  <c r="AC20" i="4" s="1"/>
  <c r="AF35" i="4"/>
  <c r="AD36" i="4" s="1"/>
  <c r="AF43" i="4"/>
  <c r="AE44" i="4" s="1"/>
  <c r="AF11" i="4"/>
  <c r="AC12" i="4" s="1"/>
  <c r="AF27" i="4"/>
  <c r="AC36" i="4" l="1"/>
  <c r="AE36" i="4"/>
  <c r="AD20" i="4"/>
  <c r="AC44" i="4"/>
  <c r="AE20" i="4"/>
  <c r="AD44" i="4"/>
  <c r="AC28" i="4"/>
  <c r="AE28" i="4"/>
  <c r="AD28" i="4"/>
  <c r="AE12" i="4"/>
  <c r="AD12" i="4"/>
</calcChain>
</file>

<file path=xl/sharedStrings.xml><?xml version="1.0" encoding="utf-8"?>
<sst xmlns="http://schemas.openxmlformats.org/spreadsheetml/2006/main" count="1301" uniqueCount="291">
  <si>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</si>
  <si>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</si>
  <si>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</si>
  <si>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</si>
  <si>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</si>
  <si>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</si>
  <si>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</si>
  <si>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</si>
  <si>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</si>
  <si>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</si>
  <si>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</si>
  <si>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</si>
  <si>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</si>
  <si>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</si>
  <si>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</si>
  <si>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</si>
  <si>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</si>
  <si>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</si>
  <si>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</si>
  <si>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</si>
  <si>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</si>
  <si>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</si>
  <si>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</si>
  <si>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</si>
  <si>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白米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</si>
  <si>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</si>
  <si>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</si>
  <si>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</si>
  <si>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</si>
  <si>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</si>
  <si>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</si>
  <si>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</si>
  <si>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</si>
  <si>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</si>
  <si>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</si>
  <si>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</si>
  <si>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</si>
  <si>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</si>
  <si>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</si>
  <si>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</si>
  <si>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</si>
  <si>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</si>
  <si>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</si>
  <si>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</si>
  <si>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</si>
  <si>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</si>
  <si>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脂肪：</t>
    <phoneticPr fontId="19" type="noConversion"/>
  </si>
  <si>
    <t>蛋白質：</t>
    <phoneticPr fontId="19" type="noConversion"/>
  </si>
  <si>
    <t>水果/乳品</t>
    <phoneticPr fontId="19" type="noConversion"/>
  </si>
  <si>
    <t>煮</t>
    <phoneticPr fontId="19" type="noConversion"/>
  </si>
  <si>
    <t>川燙</t>
    <phoneticPr fontId="19" type="noConversion"/>
  </si>
  <si>
    <t>川燙</t>
    <phoneticPr fontId="19" type="noConversion"/>
  </si>
  <si>
    <t>煮</t>
    <phoneticPr fontId="19" type="noConversion"/>
  </si>
  <si>
    <t>日</t>
    <phoneticPr fontId="19" type="noConversion"/>
  </si>
  <si>
    <t>蒸</t>
    <phoneticPr fontId="19" type="noConversion"/>
  </si>
  <si>
    <t>川燙</t>
    <phoneticPr fontId="19" type="noConversion"/>
  </si>
  <si>
    <t>星期五</t>
    <phoneticPr fontId="19" type="noConversion"/>
  </si>
  <si>
    <t>白米</t>
    <phoneticPr fontId="19" type="noConversion"/>
  </si>
  <si>
    <t>煮</t>
    <phoneticPr fontId="19" type="noConversion"/>
  </si>
  <si>
    <t>白米</t>
    <phoneticPr fontId="19" type="noConversion"/>
  </si>
  <si>
    <t>蔬菜</t>
    <phoneticPr fontId="19" type="noConversion"/>
  </si>
  <si>
    <t>炸</t>
    <phoneticPr fontId="19" type="noConversion"/>
  </si>
  <si>
    <t>星期三</t>
    <phoneticPr fontId="19" type="noConversion"/>
  </si>
  <si>
    <t>烤</t>
    <phoneticPr fontId="19" type="noConversion"/>
  </si>
  <si>
    <t>炒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</si>
  <si>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</si>
  <si>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</si>
  <si>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</si>
  <si>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金針菇</t>
    <phoneticPr fontId="19" type="noConversion"/>
  </si>
  <si>
    <t>熱量:</t>
    <phoneticPr fontId="19" type="noConversion"/>
  </si>
  <si>
    <t>熱量:</t>
    <phoneticPr fontId="19" type="noConversion"/>
  </si>
  <si>
    <t>熱量:</t>
    <phoneticPr fontId="19" type="noConversion"/>
  </si>
  <si>
    <t>蛋白質：</t>
    <phoneticPr fontId="19" type="noConversion"/>
  </si>
  <si>
    <t>脂肪：</t>
    <phoneticPr fontId="19" type="noConversion"/>
  </si>
  <si>
    <t>熱量:</t>
    <phoneticPr fontId="19" type="noConversion"/>
  </si>
  <si>
    <t>醣類：</t>
    <phoneticPr fontId="19" type="noConversion"/>
  </si>
  <si>
    <t>蛋白質：</t>
    <phoneticPr fontId="19" type="noConversion"/>
  </si>
  <si>
    <t>蒸</t>
    <phoneticPr fontId="19" type="noConversion"/>
  </si>
  <si>
    <t>煮</t>
    <phoneticPr fontId="19" type="noConversion"/>
  </si>
  <si>
    <t>滷</t>
    <phoneticPr fontId="19" type="noConversion"/>
  </si>
  <si>
    <t>木耳</t>
    <phoneticPr fontId="19" type="noConversion"/>
  </si>
  <si>
    <t>加</t>
    <phoneticPr fontId="19" type="noConversion"/>
  </si>
  <si>
    <t>味噌</t>
    <phoneticPr fontId="19" type="noConversion"/>
  </si>
  <si>
    <t>白米</t>
    <phoneticPr fontId="19" type="noConversion"/>
  </si>
  <si>
    <t>小米</t>
    <phoneticPr fontId="19" type="noConversion"/>
  </si>
  <si>
    <t>香Q米飯</t>
    <phoneticPr fontId="19" type="noConversion"/>
  </si>
  <si>
    <t>糙米飯</t>
    <phoneticPr fontId="19" type="noConversion"/>
  </si>
  <si>
    <t>麥片飯</t>
    <phoneticPr fontId="19" type="noConversion"/>
  </si>
  <si>
    <t>小米飯</t>
    <phoneticPr fontId="19" type="noConversion"/>
  </si>
  <si>
    <t>豆</t>
    <phoneticPr fontId="19" type="noConversion"/>
  </si>
  <si>
    <t>月</t>
    <phoneticPr fontId="19" type="noConversion"/>
  </si>
  <si>
    <t>月</t>
    <phoneticPr fontId="19" type="noConversion"/>
  </si>
  <si>
    <t>味噌豆腐湯(豆)</t>
    <phoneticPr fontId="19" type="noConversion"/>
  </si>
  <si>
    <t>螞蟻上樹</t>
    <phoneticPr fontId="19" type="noConversion"/>
  </si>
  <si>
    <t>紫菜</t>
    <phoneticPr fontId="19" type="noConversion"/>
  </si>
  <si>
    <t>豆</t>
    <phoneticPr fontId="19" type="noConversion"/>
  </si>
  <si>
    <t>炒</t>
    <phoneticPr fontId="19" type="noConversion"/>
  </si>
  <si>
    <t>傳統豆腐</t>
    <phoneticPr fontId="19" type="noConversion"/>
  </si>
  <si>
    <t>蕃茄豆腐(豆)</t>
    <phoneticPr fontId="19" type="noConversion"/>
  </si>
  <si>
    <t>細嫩豆腐(豆)</t>
    <phoneticPr fontId="19" type="noConversion"/>
  </si>
  <si>
    <t>紅燒板豆腐(豆)</t>
    <phoneticPr fontId="19" type="noConversion"/>
  </si>
  <si>
    <t>茄汁洋芋片</t>
    <phoneticPr fontId="19" type="noConversion"/>
  </si>
  <si>
    <t>三色豆</t>
    <phoneticPr fontId="19" type="noConversion"/>
  </si>
  <si>
    <t>豆腐丁</t>
    <phoneticPr fontId="19" type="noConversion"/>
  </si>
  <si>
    <t>豆</t>
    <phoneticPr fontId="19" type="noConversion"/>
  </si>
  <si>
    <t>豆</t>
    <phoneticPr fontId="19" type="noConversion"/>
  </si>
  <si>
    <t>南瓜</t>
    <phoneticPr fontId="19" type="noConversion"/>
  </si>
  <si>
    <t>豆</t>
    <phoneticPr fontId="19" type="noConversion"/>
  </si>
  <si>
    <t>傳統豆腐</t>
    <phoneticPr fontId="19" type="noConversion"/>
  </si>
  <si>
    <t>冬瓜湯</t>
    <phoneticPr fontId="19" type="noConversion"/>
  </si>
  <si>
    <t>什錦竹筍</t>
    <phoneticPr fontId="19" type="noConversion"/>
  </si>
  <si>
    <t>糙米飯</t>
    <phoneticPr fontId="19" type="noConversion"/>
  </si>
  <si>
    <t>粉薑</t>
    <phoneticPr fontId="19" type="noConversion"/>
  </si>
  <si>
    <t>冬瓜</t>
    <phoneticPr fontId="19" type="noConversion"/>
  </si>
  <si>
    <t>糙粳米</t>
    <phoneticPr fontId="19" type="noConversion"/>
  </si>
  <si>
    <t>馬鈴薯</t>
    <phoneticPr fontId="19" type="noConversion"/>
  </si>
  <si>
    <t>胡蘿蔔</t>
    <phoneticPr fontId="19" type="noConversion"/>
  </si>
  <si>
    <t>乾裙帶菜</t>
    <phoneticPr fontId="19" type="noConversion"/>
  </si>
  <si>
    <t>傳統豆腐</t>
    <phoneticPr fontId="19" type="noConversion"/>
  </si>
  <si>
    <t>冷凍玉米粒</t>
    <phoneticPr fontId="19" type="noConversion"/>
  </si>
  <si>
    <t>滷</t>
    <phoneticPr fontId="19" type="noConversion"/>
  </si>
  <si>
    <t>豆干</t>
    <phoneticPr fontId="19" type="noConversion"/>
  </si>
  <si>
    <t>新鮮麻竹筍</t>
    <phoneticPr fontId="19" type="noConversion"/>
  </si>
  <si>
    <t>大麥片</t>
    <phoneticPr fontId="19" type="noConversion"/>
  </si>
  <si>
    <t>素炒飯</t>
    <phoneticPr fontId="19" type="noConversion"/>
  </si>
  <si>
    <t>麵條</t>
    <phoneticPr fontId="19" type="noConversion"/>
  </si>
  <si>
    <t>綠豆芽</t>
    <phoneticPr fontId="19" type="noConversion"/>
  </si>
  <si>
    <t>香菇絲</t>
    <phoneticPr fontId="19" type="noConversion"/>
  </si>
  <si>
    <t>豆干片</t>
    <phoneticPr fontId="19" type="noConversion"/>
  </si>
  <si>
    <t>杏鮑菇</t>
    <phoneticPr fontId="19" type="noConversion"/>
  </si>
  <si>
    <t>胡蘿蔔</t>
    <phoneticPr fontId="19" type="noConversion"/>
  </si>
  <si>
    <t>素炒麵</t>
    <phoneticPr fontId="19" type="noConversion"/>
  </si>
  <si>
    <t>香滷豆干(豆)</t>
    <phoneticPr fontId="19" type="noConversion"/>
  </si>
  <si>
    <t>家常豆腐(豆)</t>
    <phoneticPr fontId="19" type="noConversion"/>
  </si>
  <si>
    <t>三菇拌豆腐(豆)</t>
    <phoneticPr fontId="19" type="noConversion"/>
  </si>
  <si>
    <t>香滷豆干丁(豆)</t>
    <phoneticPr fontId="19" type="noConversion"/>
  </si>
  <si>
    <t>滷五香豆干(豆)*2</t>
    <phoneticPr fontId="19" type="noConversion"/>
  </si>
  <si>
    <t>素客家小炒 (豆)</t>
    <phoneticPr fontId="19" type="noConversion"/>
  </si>
  <si>
    <t>地瓜飯</t>
    <phoneticPr fontId="19" type="noConversion"/>
  </si>
  <si>
    <t>地瓜飯</t>
    <phoneticPr fontId="19" type="noConversion"/>
  </si>
  <si>
    <t>地瓜</t>
    <phoneticPr fontId="19" type="noConversion"/>
  </si>
  <si>
    <t>九層塔</t>
    <phoneticPr fontId="19" type="noConversion"/>
  </si>
  <si>
    <t>粉薑</t>
    <phoneticPr fontId="19" type="noConversion"/>
  </si>
  <si>
    <t>海帶絲</t>
    <phoneticPr fontId="19" type="noConversion"/>
  </si>
  <si>
    <t>乾香菇</t>
    <phoneticPr fontId="19" type="noConversion"/>
  </si>
  <si>
    <t>甘藍</t>
    <phoneticPr fontId="19" type="noConversion"/>
  </si>
  <si>
    <t>大蕃茄</t>
    <phoneticPr fontId="19" type="noConversion"/>
  </si>
  <si>
    <t>煮</t>
    <phoneticPr fontId="19" type="noConversion"/>
  </si>
  <si>
    <t>醃</t>
    <phoneticPr fontId="19" type="noConversion"/>
  </si>
  <si>
    <t>海帶根</t>
    <phoneticPr fontId="19" type="noConversion"/>
  </si>
  <si>
    <t>九層塔</t>
    <phoneticPr fontId="19" type="noConversion"/>
  </si>
  <si>
    <t>芡</t>
    <phoneticPr fontId="19" type="noConversion"/>
  </si>
  <si>
    <t>滷</t>
    <phoneticPr fontId="19" type="noConversion"/>
  </si>
  <si>
    <t>豆</t>
    <phoneticPr fontId="19" type="noConversion"/>
  </si>
  <si>
    <t>帶夾毛豆</t>
    <phoneticPr fontId="19" type="noConversion"/>
  </si>
  <si>
    <t>煮</t>
    <phoneticPr fontId="19" type="noConversion"/>
  </si>
  <si>
    <t>三色豆</t>
    <phoneticPr fontId="19" type="noConversion"/>
  </si>
  <si>
    <t>豆干絲</t>
    <phoneticPr fontId="19" type="noConversion"/>
  </si>
  <si>
    <t>冬粉</t>
    <phoneticPr fontId="19" type="noConversion"/>
  </si>
  <si>
    <t>白蘿蔔</t>
    <phoneticPr fontId="19" type="noConversion"/>
  </si>
  <si>
    <t>豆輪</t>
    <phoneticPr fontId="19" type="noConversion"/>
  </si>
  <si>
    <t>炒</t>
    <phoneticPr fontId="19" type="noConversion"/>
  </si>
  <si>
    <t>地瓜</t>
    <phoneticPr fontId="19" type="noConversion"/>
  </si>
  <si>
    <t>炒</t>
    <phoneticPr fontId="19" type="noConversion"/>
  </si>
  <si>
    <t>黑豆干</t>
    <phoneticPr fontId="19" type="noConversion"/>
  </si>
  <si>
    <t>豆</t>
    <phoneticPr fontId="19" type="noConversion"/>
  </si>
  <si>
    <t>豆</t>
    <phoneticPr fontId="19" type="noConversion"/>
  </si>
  <si>
    <t>煮</t>
    <phoneticPr fontId="19" type="noConversion"/>
  </si>
  <si>
    <t>傳統豆腐</t>
    <phoneticPr fontId="19" type="noConversion"/>
  </si>
  <si>
    <t>木耳</t>
    <phoneticPr fontId="19" type="noConversion"/>
  </si>
  <si>
    <t>煮</t>
    <phoneticPr fontId="19" type="noConversion"/>
  </si>
  <si>
    <t>金針菇</t>
    <phoneticPr fontId="19" type="noConversion"/>
  </si>
  <si>
    <t>傳統豆腐</t>
    <phoneticPr fontId="19" type="noConversion"/>
  </si>
  <si>
    <t>胡蘿蔔</t>
    <phoneticPr fontId="19" type="noConversion"/>
  </si>
  <si>
    <t>甘藍</t>
    <phoneticPr fontId="19" type="noConversion"/>
  </si>
  <si>
    <t>胡蘿蔔</t>
    <phoneticPr fontId="19" type="noConversion"/>
  </si>
  <si>
    <t>乾香菇</t>
    <phoneticPr fontId="19" type="noConversion"/>
  </si>
  <si>
    <t>豆</t>
    <phoneticPr fontId="19" type="noConversion"/>
  </si>
  <si>
    <t>豆乾丁</t>
    <phoneticPr fontId="19" type="noConversion"/>
  </si>
  <si>
    <t>煮</t>
    <phoneticPr fontId="19" type="noConversion"/>
  </si>
  <si>
    <t>粉薑</t>
    <phoneticPr fontId="19" type="noConversion"/>
  </si>
  <si>
    <t>醃</t>
    <phoneticPr fontId="19" type="noConversion"/>
  </si>
  <si>
    <t>炒寬粉</t>
    <phoneticPr fontId="19" type="noConversion"/>
  </si>
  <si>
    <t>寬粉</t>
    <phoneticPr fontId="19" type="noConversion"/>
  </si>
  <si>
    <t>豆干</t>
    <phoneticPr fontId="19" type="noConversion"/>
  </si>
  <si>
    <t>川燙</t>
    <phoneticPr fontId="19" type="noConversion"/>
  </si>
  <si>
    <t>煮</t>
    <phoneticPr fontId="19" type="noConversion"/>
  </si>
  <si>
    <t>紫菜薑絲湯</t>
    <phoneticPr fontId="19" type="noConversion"/>
  </si>
  <si>
    <t>大溪黑豆乾(豆)</t>
    <phoneticPr fontId="19" type="noConversion"/>
  </si>
  <si>
    <t>紅燒蘿蔔</t>
    <phoneticPr fontId="19" type="noConversion"/>
  </si>
  <si>
    <t>佛跳牆(醃)</t>
    <phoneticPr fontId="19" type="noConversion"/>
  </si>
  <si>
    <t>榨菜豆乾絲 (豆)(醃)</t>
    <phoneticPr fontId="19" type="noConversion"/>
  </si>
  <si>
    <t>黑豆乾</t>
    <phoneticPr fontId="19" type="noConversion"/>
  </si>
  <si>
    <t>胡蘿蔔</t>
  </si>
  <si>
    <t>榨菜</t>
    <phoneticPr fontId="19" type="noConversion"/>
  </si>
  <si>
    <t>醃</t>
  </si>
  <si>
    <t>細嫩豆腐</t>
    <phoneticPr fontId="19" type="noConversion"/>
  </si>
  <si>
    <t>木耳</t>
  </si>
  <si>
    <t>素炒豆干片(豆)</t>
    <phoneticPr fontId="19" type="noConversion"/>
  </si>
  <si>
    <t>芋頭</t>
  </si>
  <si>
    <t>芋頭</t>
    <phoneticPr fontId="19" type="noConversion"/>
  </si>
  <si>
    <t>豆皮</t>
    <phoneticPr fontId="19" type="noConversion"/>
  </si>
  <si>
    <t>甘藍</t>
  </si>
  <si>
    <t>筍乾</t>
  </si>
  <si>
    <t>高麗菜香菇</t>
    <phoneticPr fontId="19" type="noConversion"/>
  </si>
  <si>
    <t>胡蘿蔔豆皮(加)</t>
    <phoneticPr fontId="19" type="noConversion"/>
  </si>
  <si>
    <t>6月30日(一)</t>
    <phoneticPr fontId="19" type="noConversion"/>
  </si>
  <si>
    <t>玉米濃湯(芡)</t>
    <phoneticPr fontId="19" type="noConversion"/>
  </si>
  <si>
    <t>6月2日(一)</t>
    <phoneticPr fontId="19" type="noConversion"/>
  </si>
  <si>
    <t>6月3日(二)</t>
    <phoneticPr fontId="19" type="noConversion"/>
  </si>
  <si>
    <t>6月4日(三)</t>
    <phoneticPr fontId="19" type="noConversion"/>
  </si>
  <si>
    <t>6月5日(四)</t>
    <phoneticPr fontId="19" type="noConversion"/>
  </si>
  <si>
    <t>6月6日(五)</t>
    <phoneticPr fontId="19" type="noConversion"/>
  </si>
  <si>
    <t>6月9日(一)</t>
    <phoneticPr fontId="19" type="noConversion"/>
  </si>
  <si>
    <t>6月10日(二)</t>
    <phoneticPr fontId="19" type="noConversion"/>
  </si>
  <si>
    <t>6月11日(三)</t>
    <phoneticPr fontId="19" type="noConversion"/>
  </si>
  <si>
    <t>6月12日(四)</t>
    <phoneticPr fontId="19" type="noConversion"/>
  </si>
  <si>
    <t>6月13日(五)</t>
    <phoneticPr fontId="19" type="noConversion"/>
  </si>
  <si>
    <t>6月16日(一)</t>
    <phoneticPr fontId="19" type="noConversion"/>
  </si>
  <si>
    <t>6月17日(二)</t>
    <phoneticPr fontId="19" type="noConversion"/>
  </si>
  <si>
    <t>6月18日(三)</t>
    <phoneticPr fontId="19" type="noConversion"/>
  </si>
  <si>
    <t>6月19日(四)</t>
    <phoneticPr fontId="19" type="noConversion"/>
  </si>
  <si>
    <t>6月20日(五)</t>
    <phoneticPr fontId="19" type="noConversion"/>
  </si>
  <si>
    <t>6月23日(一)</t>
    <phoneticPr fontId="19" type="noConversion"/>
  </si>
  <si>
    <t>6月24日(二)</t>
    <phoneticPr fontId="19" type="noConversion"/>
  </si>
  <si>
    <t>6月25日(三)</t>
    <phoneticPr fontId="19" type="noConversion"/>
  </si>
  <si>
    <t>6月26日(四)</t>
    <phoneticPr fontId="19" type="noConversion"/>
  </si>
  <si>
    <t>6月27日(五)</t>
    <phoneticPr fontId="19" type="noConversion"/>
  </si>
  <si>
    <t>味噌菇菇湯</t>
    <phoneticPr fontId="19" type="noConversion"/>
  </si>
  <si>
    <t>昆布豆腐湯(豆)</t>
    <phoneticPr fontId="19" type="noConversion"/>
  </si>
  <si>
    <t>酸辣湯(醃)(芡)(豆)</t>
    <phoneticPr fontId="19" type="noConversion"/>
  </si>
  <si>
    <t>海芽薑絲湯</t>
    <phoneticPr fontId="19" type="noConversion"/>
  </si>
  <si>
    <t>菜頭香菇湯</t>
    <phoneticPr fontId="19" type="noConversion"/>
  </si>
  <si>
    <t>香筍湯</t>
    <phoneticPr fontId="19" type="noConversion"/>
  </si>
  <si>
    <t>金針菇湯</t>
    <phoneticPr fontId="19" type="noConversion"/>
  </si>
  <si>
    <t>冬瓜鮮菇湯</t>
    <phoneticPr fontId="19" type="noConversion"/>
  </si>
  <si>
    <t>蔬菜湯</t>
    <phoneticPr fontId="19" type="noConversion"/>
  </si>
  <si>
    <t>日式豆腐湯(豆)</t>
    <phoneticPr fontId="19" type="noConversion"/>
  </si>
  <si>
    <t>蘿蔔香菇湯</t>
    <phoneticPr fontId="19" type="noConversion"/>
  </si>
  <si>
    <t>竹筍湯</t>
    <phoneticPr fontId="19" type="noConversion"/>
  </si>
  <si>
    <t>滷豆乾(豆)</t>
    <phoneticPr fontId="19" type="noConversion"/>
  </si>
  <si>
    <t>三角大豆腐X1(豆)</t>
    <phoneticPr fontId="19" type="noConversion"/>
  </si>
  <si>
    <t>芋丁四色</t>
    <phoneticPr fontId="19" type="noConversion"/>
  </si>
  <si>
    <t>素炒黑豆乾片(豆)</t>
    <phoneticPr fontId="19" type="noConversion"/>
  </si>
  <si>
    <t>榨菜豆皮湯(加)</t>
    <phoneticPr fontId="19" type="noConversion"/>
  </si>
  <si>
    <t>香炒豆包絲(豆)</t>
    <phoneticPr fontId="19" type="noConversion"/>
  </si>
  <si>
    <r>
      <rPr>
        <sz val="20"/>
        <rFont val="微軟正黑體"/>
        <family val="2"/>
        <charset val="136"/>
      </rPr>
      <t>素炒毛豆莢</t>
    </r>
    <r>
      <rPr>
        <sz val="20"/>
        <rFont val="華康儷粗圓外字集"/>
        <family val="3"/>
        <charset val="136"/>
      </rPr>
      <t>(</t>
    </r>
    <r>
      <rPr>
        <sz val="20"/>
        <rFont val="微軟正黑體"/>
        <family val="2"/>
        <charset val="136"/>
      </rPr>
      <t>豆</t>
    </r>
    <r>
      <rPr>
        <sz val="20"/>
        <rFont val="華康儷粗圓外字集"/>
        <family val="3"/>
        <charset val="136"/>
      </rPr>
      <t>)</t>
    </r>
    <phoneticPr fontId="19" type="noConversion"/>
  </si>
  <si>
    <t>素豆腸</t>
    <phoneticPr fontId="19" type="noConversion"/>
  </si>
  <si>
    <r>
      <rPr>
        <sz val="20"/>
        <rFont val="Microsoft JhengHei"/>
        <family val="3"/>
      </rPr>
      <t>香炒</t>
    </r>
    <r>
      <rPr>
        <sz val="20"/>
        <rFont val="華康儷粗圓外字集"/>
        <family val="3"/>
        <charset val="136"/>
      </rPr>
      <t>豆干片(豆)</t>
    </r>
    <phoneticPr fontId="19" type="noConversion"/>
  </si>
  <si>
    <t>菇類</t>
    <phoneticPr fontId="19" type="noConversion"/>
  </si>
  <si>
    <t>海帶根菇菇</t>
    <phoneticPr fontId="19" type="noConversion"/>
  </si>
  <si>
    <r>
      <rPr>
        <sz val="20"/>
        <rFont val="新細明體"/>
        <family val="1"/>
        <charset val="136"/>
      </rPr>
      <t>南瓜片</t>
    </r>
    <r>
      <rPr>
        <sz val="20"/>
        <rFont val="細明體-ExtB"/>
        <family val="1"/>
        <charset val="136"/>
      </rPr>
      <t>(</t>
    </r>
    <r>
      <rPr>
        <sz val="20"/>
        <rFont val="新細明體"/>
        <family val="1"/>
        <charset val="136"/>
      </rPr>
      <t>炸</t>
    </r>
    <r>
      <rPr>
        <sz val="20"/>
        <rFont val="細明體-ExtB"/>
        <family val="1"/>
        <charset val="136"/>
      </rPr>
      <t>)</t>
    </r>
    <phoneticPr fontId="19" type="noConversion"/>
  </si>
  <si>
    <t>三角豆腐</t>
    <phoneticPr fontId="19" type="noConversion"/>
  </si>
  <si>
    <t>脆筍</t>
    <phoneticPr fontId="19" type="noConversion"/>
  </si>
  <si>
    <t>馬鈴薯拌毛豆(豆)</t>
    <phoneticPr fontId="19" type="noConversion"/>
  </si>
  <si>
    <t>毛豆仁</t>
    <phoneticPr fontId="19" type="noConversion"/>
  </si>
  <si>
    <t>菜頭三絲</t>
    <phoneticPr fontId="19" type="noConversion"/>
  </si>
  <si>
    <t>豆包</t>
    <phoneticPr fontId="19" type="noConversion"/>
  </si>
  <si>
    <t>黑豆干菇菇(豆)</t>
    <phoneticPr fontId="19" type="noConversion"/>
  </si>
  <si>
    <t>素肚</t>
    <phoneticPr fontId="19" type="noConversion"/>
  </si>
  <si>
    <t>黑豆干片</t>
    <phoneticPr fontId="19" type="noConversion"/>
  </si>
  <si>
    <r>
      <rPr>
        <sz val="20"/>
        <rFont val="Microsoft JhengHei"/>
        <family val="3"/>
      </rPr>
      <t>香滷</t>
    </r>
    <r>
      <rPr>
        <sz val="20"/>
        <rFont val="華康儷粗圓外字集"/>
        <family val="3"/>
        <charset val="136"/>
      </rPr>
      <t>黑豆干(豆)</t>
    </r>
    <phoneticPr fontId="19" type="noConversion"/>
  </si>
  <si>
    <r>
      <rPr>
        <sz val="20"/>
        <rFont val="微軟正黑體"/>
        <family val="2"/>
        <charset val="136"/>
      </rPr>
      <t>滷豆干</t>
    </r>
    <r>
      <rPr>
        <sz val="20"/>
        <rFont val="華康儷粗圓外字集"/>
        <family val="3"/>
        <charset val="136"/>
      </rPr>
      <t>(</t>
    </r>
    <r>
      <rPr>
        <sz val="20"/>
        <rFont val="微軟正黑體"/>
        <family val="2"/>
        <charset val="136"/>
      </rPr>
      <t>豆</t>
    </r>
    <r>
      <rPr>
        <sz val="20"/>
        <rFont val="華康儷粗圓外字集"/>
        <family val="3"/>
        <charset val="136"/>
      </rPr>
      <t>)*2</t>
    </r>
    <phoneticPr fontId="19" type="noConversion"/>
  </si>
  <si>
    <r>
      <rPr>
        <sz val="20"/>
        <rFont val="新細明體"/>
        <family val="1"/>
        <charset val="136"/>
      </rPr>
      <t>海帶乾絲</t>
    </r>
    <r>
      <rPr>
        <sz val="20"/>
        <rFont val="細明體-ExtB"/>
        <family val="1"/>
        <charset val="136"/>
      </rPr>
      <t>(</t>
    </r>
    <r>
      <rPr>
        <sz val="20"/>
        <rFont val="新細明體"/>
        <family val="1"/>
        <charset val="136"/>
      </rPr>
      <t>豆</t>
    </r>
    <r>
      <rPr>
        <sz val="20"/>
        <rFont val="細明體-ExtB"/>
        <family val="1"/>
        <charset val="136"/>
      </rPr>
      <t>)</t>
    </r>
    <phoneticPr fontId="19" type="noConversion"/>
  </si>
  <si>
    <r>
      <rPr>
        <sz val="20"/>
        <rFont val="新細明體"/>
        <family val="1"/>
        <charset val="136"/>
      </rPr>
      <t>紅燒豆腐丁</t>
    </r>
    <r>
      <rPr>
        <sz val="20"/>
        <rFont val="細明體-ExtB"/>
        <family val="1"/>
        <charset val="136"/>
      </rPr>
      <t>(</t>
    </r>
    <r>
      <rPr>
        <sz val="20"/>
        <rFont val="新細明體"/>
        <family val="1"/>
        <charset val="136"/>
      </rPr>
      <t>豆</t>
    </r>
    <r>
      <rPr>
        <sz val="20"/>
        <rFont val="細明體-ExtB"/>
        <family val="1"/>
        <charset val="136"/>
      </rPr>
      <t>)</t>
    </r>
    <phoneticPr fontId="19" type="noConversion"/>
  </si>
  <si>
    <r>
      <rPr>
        <sz val="20"/>
        <rFont val="微軟正黑體"/>
        <family val="2"/>
        <charset val="136"/>
      </rPr>
      <t>冬瓜滷豆乾</t>
    </r>
    <r>
      <rPr>
        <sz val="20"/>
        <rFont val="華康儷粗圓外字集"/>
        <family val="3"/>
        <charset val="136"/>
      </rPr>
      <t>(</t>
    </r>
    <r>
      <rPr>
        <sz val="20"/>
        <rFont val="微軟正黑體"/>
        <family val="2"/>
        <charset val="136"/>
      </rPr>
      <t>豆</t>
    </r>
    <r>
      <rPr>
        <sz val="20"/>
        <rFont val="華康儷粗圓外字集"/>
        <family val="3"/>
        <charset val="136"/>
      </rPr>
      <t>)</t>
    </r>
    <phoneticPr fontId="19" type="noConversion"/>
  </si>
  <si>
    <r>
      <rPr>
        <sz val="20"/>
        <rFont val="新細明體"/>
        <family val="1"/>
        <charset val="136"/>
      </rPr>
      <t>塔香素肚</t>
    </r>
    <r>
      <rPr>
        <sz val="20"/>
        <rFont val="細明體-ExtB"/>
        <family val="1"/>
        <charset val="136"/>
      </rPr>
      <t>(</t>
    </r>
    <r>
      <rPr>
        <sz val="20"/>
        <rFont val="新細明體"/>
        <family val="1"/>
        <charset val="136"/>
      </rPr>
      <t>加</t>
    </r>
    <r>
      <rPr>
        <sz val="20"/>
        <rFont val="細明體-ExtB"/>
        <family val="1"/>
        <charset val="136"/>
      </rPr>
      <t>)</t>
    </r>
    <phoneticPr fontId="19" type="noConversion"/>
  </si>
  <si>
    <r>
      <rPr>
        <sz val="20"/>
        <rFont val="新細明體"/>
        <family val="1"/>
        <charset val="136"/>
      </rPr>
      <t>香滷豆腐丁</t>
    </r>
    <r>
      <rPr>
        <sz val="20"/>
        <rFont val="細明體-ExtB"/>
        <family val="1"/>
        <charset val="136"/>
      </rPr>
      <t>(</t>
    </r>
    <r>
      <rPr>
        <sz val="20"/>
        <rFont val="新細明體"/>
        <family val="1"/>
        <charset val="136"/>
      </rPr>
      <t>豆</t>
    </r>
    <r>
      <rPr>
        <sz val="20"/>
        <rFont val="細明體-ExtB"/>
        <family val="1"/>
        <charset val="136"/>
      </rPr>
      <t>)</t>
    </r>
    <phoneticPr fontId="19" type="noConversion"/>
  </si>
  <si>
    <r>
      <rPr>
        <sz val="20"/>
        <rFont val="Microsoft JhengHei"/>
        <family val="3"/>
      </rPr>
      <t>香滷豆乾丁</t>
    </r>
    <r>
      <rPr>
        <sz val="20"/>
        <rFont val="華康儷粗圓外字集"/>
        <family val="3"/>
        <charset val="136"/>
      </rPr>
      <t>(豆)</t>
    </r>
    <phoneticPr fontId="19" type="noConversion"/>
  </si>
  <si>
    <r>
      <rPr>
        <b/>
        <sz val="20"/>
        <rFont val="Microsoft JhengHei"/>
        <family val="2"/>
        <charset val="136"/>
      </rPr>
      <t>香滷豆輪</t>
    </r>
    <r>
      <rPr>
        <b/>
        <sz val="20"/>
        <rFont val="Calibri"/>
        <family val="2"/>
      </rPr>
      <t>X2(</t>
    </r>
    <r>
      <rPr>
        <b/>
        <sz val="20"/>
        <rFont val="Microsoft JhengHei UI"/>
        <family val="2"/>
        <charset val="136"/>
      </rPr>
      <t>加</t>
    </r>
    <r>
      <rPr>
        <b/>
        <sz val="20"/>
        <rFont val="Calibri"/>
        <family val="2"/>
      </rPr>
      <t>)</t>
    </r>
    <phoneticPr fontId="19" type="noConversion"/>
  </si>
  <si>
    <r>
      <rPr>
        <sz val="20"/>
        <rFont val="新細明體"/>
        <family val="1"/>
        <charset val="136"/>
      </rPr>
      <t>塔香豆腸</t>
    </r>
    <r>
      <rPr>
        <sz val="20"/>
        <rFont val="細明體-ExtB"/>
        <family val="1"/>
        <charset val="136"/>
      </rPr>
      <t>(</t>
    </r>
    <r>
      <rPr>
        <sz val="20"/>
        <rFont val="新細明體"/>
        <family val="1"/>
        <charset val="136"/>
      </rPr>
      <t>加</t>
    </r>
    <r>
      <rPr>
        <sz val="20"/>
        <rFont val="細明體-ExtB"/>
        <family val="1"/>
        <charset val="136"/>
      </rPr>
      <t>)</t>
    </r>
    <phoneticPr fontId="19" type="noConversion"/>
  </si>
  <si>
    <t>季節蔬菜X2</t>
    <phoneticPr fontId="19" type="noConversion"/>
  </si>
  <si>
    <t>玉米炒蛋</t>
    <phoneticPr fontId="19" type="noConversion"/>
  </si>
  <si>
    <t>滷蛋X1</t>
    <phoneticPr fontId="19" type="noConversion"/>
  </si>
  <si>
    <t>蒸蛋</t>
    <phoneticPr fontId="19" type="noConversion"/>
  </si>
  <si>
    <t>馬鈴薯炒蛋</t>
    <phoneticPr fontId="19" type="noConversion"/>
  </si>
  <si>
    <t>香滷黑豆干(豆)</t>
    <phoneticPr fontId="19" type="noConversion"/>
  </si>
  <si>
    <r>
      <rPr>
        <sz val="20"/>
        <rFont val="Microsoft JhengHei"/>
        <family val="2"/>
      </rPr>
      <t>茄汁素豆腸</t>
    </r>
    <r>
      <rPr>
        <sz val="20"/>
        <rFont val="華康儷粗圓外字集"/>
        <family val="2"/>
        <charset val="136"/>
      </rPr>
      <t>(</t>
    </r>
    <r>
      <rPr>
        <sz val="20"/>
        <rFont val="Microsoft JhengHei"/>
        <family val="2"/>
      </rPr>
      <t>加</t>
    </r>
    <r>
      <rPr>
        <sz val="20"/>
        <rFont val="華康儷粗圓外字集"/>
        <family val="2"/>
        <charset val="136"/>
      </rPr>
      <t>)</t>
    </r>
    <phoneticPr fontId="19" type="noConversion"/>
  </si>
  <si>
    <t>高麗菜炒蛋</t>
    <phoneticPr fontId="19" type="noConversion"/>
  </si>
  <si>
    <t>雞蛋</t>
    <phoneticPr fontId="19" type="noConversion"/>
  </si>
  <si>
    <t>雞水煮蛋</t>
    <phoneticPr fontId="19" type="noConversion"/>
  </si>
  <si>
    <t>114年6月2日-6月6日第一週【素食】菜單明細(彰化特殊教育學校--承富)</t>
    <phoneticPr fontId="19" type="noConversion"/>
  </si>
  <si>
    <t>114年6月9日6月13日第二週【素食】菜單明細( 彰化特殊教育學校- --承富)</t>
    <phoneticPr fontId="19" type="noConversion"/>
  </si>
  <si>
    <t>114年6月16日-6月20日第三週【素食】菜單明細( 彰化特殊教育學校-  --承富)</t>
    <phoneticPr fontId="19" type="noConversion"/>
  </si>
  <si>
    <t>114年6月23日--6月27日第四週【素食】菜單明細(彰化特殊教育學校--承富)</t>
    <phoneticPr fontId="19" type="noConversion"/>
  </si>
  <si>
    <t>114年6月30日第五週【素食】菜單明細( 彰化特殊教育學校--承富)</t>
    <phoneticPr fontId="19" type="noConversion"/>
  </si>
  <si>
    <t>紫菜薑絲湯/綠豆湯</t>
    <phoneticPr fontId="19" type="noConversion"/>
  </si>
  <si>
    <t>綠豆</t>
    <phoneticPr fontId="19" type="noConversion"/>
  </si>
  <si>
    <t>紅砂糖</t>
    <phoneticPr fontId="19" type="noConversion"/>
  </si>
  <si>
    <t>滷豆包X1</t>
    <phoneticPr fontId="19" type="noConversion"/>
  </si>
  <si>
    <t>1片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</si>
</sst>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</numFmts>
  <fonts count="103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26"/>
      <name val="標楷體"/>
      <family val="4"/>
      <charset val="136"/>
    </font>
    <font>
      <sz val="18"/>
      <name val="標楷體"/>
      <family val="4"/>
      <charset val="136"/>
    </font>
    <font>
      <sz val="16"/>
      <color indexed="8"/>
      <name val="新細明體"/>
      <family val="1"/>
      <charset val="136"/>
    </font>
    <font>
      <sz val="20"/>
      <color indexed="8"/>
      <name val="新細明體"/>
      <family val="1"/>
      <charset val="136"/>
    </font>
    <font>
      <b/>
      <sz val="20"/>
      <color rgb="FF009999"/>
      <name val="標楷體"/>
      <family val="4"/>
      <charset val="136"/>
    </font>
    <font>
      <sz val="22"/>
      <name val="標楷體"/>
      <family val="4"/>
      <charset val="136"/>
    </font>
    <font>
      <sz val="18"/>
      <name val="新細明體"/>
      <family val="1"/>
      <charset val="136"/>
    </font>
    <font>
      <b/>
      <sz val="22.5"/>
      <name val="新細明體"/>
      <family val="1"/>
      <charset val="136"/>
    </font>
    <font>
      <b/>
      <sz val="20"/>
      <name val="新細明體"/>
      <family val="1"/>
      <charset val="136"/>
    </font>
    <font>
      <sz val="2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6"/>
      <color theme="1"/>
      <name val="新細明體"/>
      <family val="1"/>
      <charset val="136"/>
    </font>
    <font>
      <sz val="1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sz val="20"/>
      <color theme="1"/>
      <name val="新細明體"/>
      <family val="1"/>
      <charset val="136"/>
    </font>
    <font>
      <sz val="22.5"/>
      <color theme="1"/>
      <name val="新細明體"/>
      <family val="1"/>
      <charset val="136"/>
    </font>
    <font>
      <b/>
      <sz val="20"/>
      <color rgb="FFFF0000"/>
      <name val="新細明體"/>
      <family val="1"/>
      <charset val="136"/>
    </font>
    <font>
      <sz val="12"/>
      <name val="標楷體"/>
      <family val="4"/>
      <charset val="136"/>
    </font>
    <font>
      <sz val="20"/>
      <name val="標楷體"/>
      <family val="4"/>
      <charset val="136"/>
    </font>
    <font>
      <sz val="21.5"/>
      <name val="標楷體"/>
      <family val="4"/>
      <charset val="136"/>
    </font>
    <font>
      <sz val="22.5"/>
      <name val="華康流隸體W5(P)"/>
      <family val="4"/>
      <charset val="136"/>
    </font>
    <font>
      <sz val="21.5"/>
      <name val="華康流隸體W5(P)"/>
      <family val="4"/>
      <charset val="136"/>
    </font>
    <font>
      <sz val="21.5"/>
      <name val="華康棒棒體W5"/>
      <family val="5"/>
      <charset val="136"/>
    </font>
    <font>
      <sz val="21.5"/>
      <name val="華康棒棒體W5"/>
      <family val="1"/>
      <charset val="136"/>
    </font>
    <font>
      <sz val="21.5"/>
      <name val="華康儷粗圓外字集"/>
      <family val="3"/>
      <charset val="136"/>
    </font>
    <font>
      <sz val="22.5"/>
      <name val="華康儷粗圓外字集"/>
      <family val="3"/>
      <charset val="136"/>
    </font>
    <font>
      <sz val="10"/>
      <name val="標楷體"/>
      <family val="4"/>
      <charset val="136"/>
    </font>
    <font>
      <sz val="21.5"/>
      <name val="華康墨字體(P)"/>
      <family val="5"/>
      <charset val="136"/>
    </font>
    <font>
      <sz val="21.5"/>
      <name val="華康棒棒體W5(P)"/>
      <family val="5"/>
      <charset val="136"/>
    </font>
    <font>
      <sz val="20"/>
      <name val="華康楷書體W7(P)"/>
      <family val="4"/>
      <charset val="136"/>
    </font>
    <font>
      <sz val="20"/>
      <name val="華康儷粗圓外字集"/>
      <family val="3"/>
      <charset val="136"/>
    </font>
    <font>
      <sz val="20"/>
      <name val="華康墨字體(P)"/>
      <family val="5"/>
      <charset val="136"/>
    </font>
    <font>
      <sz val="20"/>
      <name val="華康棒棒體W5(P)"/>
      <family val="5"/>
      <charset val="136"/>
    </font>
    <font>
      <sz val="20"/>
      <name val="微軟正黑體"/>
      <family val="2"/>
      <charset val="136"/>
    </font>
    <font>
      <sz val="20"/>
      <name val="華康儷粗圓外字集"/>
      <family val="2"/>
      <charset val="136"/>
    </font>
    <font>
      <b/>
      <sz val="20"/>
      <name val="微軟正黑體"/>
      <family val="2"/>
      <charset val="136"/>
    </font>
    <font>
      <sz val="20"/>
      <name val="細明體-ExtB"/>
      <family val="1"/>
      <charset val="136"/>
    </font>
    <font>
      <sz val="20"/>
      <name val="Microsoft JhengHei"/>
      <family val="1"/>
    </font>
    <font>
      <sz val="20"/>
      <name val="Microsoft JhengHei"/>
      <family val="3"/>
    </font>
    <font>
      <sz val="20"/>
      <name val="Microsoft JhengHei"/>
      <family val="5"/>
    </font>
    <font>
      <sz val="20"/>
      <name val="華康墨字體(P)"/>
      <family val="1"/>
      <charset val="136"/>
    </font>
    <font>
      <sz val="20"/>
      <name val="華康棒棒體W5"/>
      <family val="5"/>
      <charset val="136"/>
    </font>
    <font>
      <sz val="20"/>
      <name val="華康流隸體W5(P)"/>
      <family val="4"/>
      <charset val="136"/>
    </font>
    <font>
      <sz val="20"/>
      <name val="華康流隸體W5(P)"/>
      <family val="1"/>
      <charset val="136"/>
    </font>
    <font>
      <sz val="20"/>
      <name val="華康棒棒體W5"/>
      <family val="1"/>
      <charset val="136"/>
    </font>
    <font>
      <sz val="20"/>
      <name val="新細明體"/>
      <family val="4"/>
      <charset val="136"/>
    </font>
    <font>
      <sz val="20"/>
      <name val="新細明體"/>
      <family val="3"/>
      <charset val="136"/>
    </font>
    <font>
      <b/>
      <sz val="20"/>
      <name val="華康儷粗圓外字集"/>
      <family val="2"/>
      <charset val="136"/>
    </font>
    <font>
      <b/>
      <sz val="20"/>
      <name val="Microsoft JhengHei"/>
      <family val="2"/>
      <charset val="136"/>
    </font>
    <font>
      <b/>
      <sz val="20"/>
      <name val="Calibri"/>
      <family val="2"/>
    </font>
    <font>
      <b/>
      <sz val="20"/>
      <name val="Microsoft JhengHei UI"/>
      <family val="2"/>
      <charset val="136"/>
    </font>
    <font>
      <b/>
      <sz val="20"/>
      <color rgb="FFFF0000"/>
      <name val="Microsoft JhengHei"/>
      <family val="4"/>
    </font>
    <font>
      <b/>
      <sz val="20"/>
      <color rgb="FFFF0000"/>
      <name val="華康楷書體W7(P)"/>
      <family val="4"/>
      <charset val="136"/>
    </font>
    <font>
      <b/>
      <sz val="20"/>
      <color rgb="FFFF0000"/>
      <name val="微軟正黑體"/>
      <family val="2"/>
      <charset val="136"/>
    </font>
    <font>
      <sz val="20"/>
      <color rgb="FFFF0000"/>
      <name val="華康儷粗圓外字集"/>
      <family val="3"/>
      <charset val="136"/>
    </font>
    <font>
      <b/>
      <sz val="20"/>
      <color rgb="FFFF0000"/>
      <name val="華康墨字體(P)"/>
      <family val="5"/>
      <charset val="136"/>
    </font>
    <font>
      <b/>
      <sz val="20"/>
      <color rgb="FFFF0000"/>
      <name val="新細明體"/>
      <family val="5"/>
      <charset val="136"/>
    </font>
    <font>
      <b/>
      <sz val="20"/>
      <color rgb="FFFF0000"/>
      <name val="華康棒棒體W5"/>
      <family val="5"/>
      <charset val="136"/>
    </font>
    <font>
      <b/>
      <sz val="20"/>
      <color rgb="FFFF0000"/>
      <name val="華康墨字體(P)"/>
      <family val="1"/>
      <charset val="136"/>
    </font>
    <font>
      <sz val="20"/>
      <name val="Microsoft JhengHei"/>
      <family val="2"/>
    </font>
    <font>
      <b/>
      <sz val="20"/>
      <color rgb="FFFF0000"/>
      <name val="Microsoft JhengHei"/>
      <family val="5"/>
    </font>
    <font>
      <b/>
      <sz val="20"/>
      <color rgb="FFFF0000"/>
      <name val="Microsoft JhengHei"/>
      <family val="5"/>
      <charset val="136"/>
    </font>
    <font>
      <b/>
      <sz val="20"/>
      <color rgb="FFFF0000"/>
      <name val="華康流隸體W5(P)"/>
      <family val="4"/>
      <charset val="136"/>
    </font>
    <font>
      <b/>
      <sz val="20"/>
      <color rgb="FFFF0000"/>
      <name val="Microsoft JhengHei"/>
      <family val="3"/>
    </font>
    <font>
      <b/>
      <sz val="20"/>
      <color rgb="FFFF0000"/>
      <name val="華康儷粗圓外字集"/>
      <family val="3"/>
      <charset val="136"/>
    </font>
    <font>
      <sz val="20"/>
      <name val="Microsoft JhengHei"/>
      <family val="4"/>
    </font>
    <font>
      <b/>
      <sz val="20"/>
      <color rgb="FF6600FF"/>
      <name val="新細明體"/>
      <family val="1"/>
      <charset val="136"/>
    </font>
    <font>
      <b/>
      <sz val="20"/>
      <color rgb="FF6600FF"/>
      <name val="華康墨字體(P)"/>
      <family val="5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</fills>
  <borders count="9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/>
      <bottom style="medium">
        <color indexed="59"/>
      </bottom>
      <diagonal/>
    </border>
    <border>
      <left/>
      <right/>
      <top/>
      <bottom style="medium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medium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medium">
        <color indexed="59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 style="thin">
        <color indexed="59"/>
      </left>
      <right style="medium">
        <color indexed="59"/>
      </right>
      <top/>
      <bottom style="medium">
        <color indexed="59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384">
    <xf numFmtId="0" fontId="0" fillId="0" borderId="0" xfId="0">
      <alignment vertical="center"/>
    </xf>
    <xf numFmtId="0" fontId="22" fillId="24" borderId="16" xfId="0" applyFont="1" applyFill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left" vertical="center" shrinkToFit="1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center" shrinkToFit="1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horizontal="left" shrinkToFit="1"/>
    </xf>
    <xf numFmtId="0" fontId="28" fillId="0" borderId="0" xfId="0" applyFont="1" applyAlignment="1">
      <alignment horizontal="center" shrinkToFit="1"/>
    </xf>
    <xf numFmtId="0" fontId="28" fillId="0" borderId="0" xfId="0" applyFont="1" applyAlignment="1">
      <alignment horizontal="left" shrinkToFi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 shrinkToFit="1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center" vertical="center" textRotation="255"/>
    </xf>
    <xf numFmtId="0" fontId="22" fillId="0" borderId="11" xfId="0" applyFont="1" applyBorder="1" applyAlignment="1">
      <alignment vertical="center" textRotation="255"/>
    </xf>
    <xf numFmtId="0" fontId="22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22" fillId="0" borderId="0" xfId="0" applyFont="1">
      <alignment vertical="center"/>
    </xf>
    <xf numFmtId="0" fontId="28" fillId="0" borderId="15" xfId="0" applyFont="1" applyBorder="1" applyAlignment="1">
      <alignment horizontal="center"/>
    </xf>
    <xf numFmtId="0" fontId="23" fillId="24" borderId="16" xfId="0" applyFont="1" applyFill="1" applyBorder="1" applyAlignment="1">
      <alignment horizontal="center" vertical="center" shrinkToFit="1"/>
    </xf>
    <xf numFmtId="0" fontId="28" fillId="0" borderId="17" xfId="0" applyFont="1" applyBorder="1">
      <alignment vertical="center"/>
    </xf>
    <xf numFmtId="0" fontId="28" fillId="0" borderId="3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8" fillId="0" borderId="19" xfId="0" applyFont="1" applyBorder="1" applyAlignment="1">
      <alignment horizontal="center"/>
    </xf>
    <xf numFmtId="0" fontId="28" fillId="0" borderId="20" xfId="0" applyFont="1" applyBorder="1" applyAlignment="1">
      <alignment horizontal="center" vertical="center" shrinkToFit="1"/>
    </xf>
    <xf numFmtId="0" fontId="28" fillId="0" borderId="22" xfId="0" applyFont="1" applyBorder="1" applyAlignment="1">
      <alignment horizontal="center" vertical="center"/>
    </xf>
    <xf numFmtId="0" fontId="28" fillId="0" borderId="21" xfId="0" applyFont="1" applyBorder="1">
      <alignment vertical="center"/>
    </xf>
    <xf numFmtId="0" fontId="28" fillId="0" borderId="20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176" fontId="29" fillId="0" borderId="0" xfId="0" applyNumberFormat="1" applyFont="1" applyAlignment="1">
      <alignment horizontal="center" vertical="center"/>
    </xf>
    <xf numFmtId="177" fontId="29" fillId="0" borderId="0" xfId="0" applyNumberFormat="1" applyFont="1" applyAlignment="1">
      <alignment horizontal="center" vertical="center"/>
    </xf>
    <xf numFmtId="0" fontId="23" fillId="0" borderId="20" xfId="0" applyFont="1" applyBorder="1" applyAlignment="1">
      <alignment vertical="center" textRotation="180" shrinkToFit="1"/>
    </xf>
    <xf numFmtId="0" fontId="28" fillId="0" borderId="22" xfId="0" applyFont="1" applyBorder="1" applyAlignment="1">
      <alignment horizontal="center"/>
    </xf>
    <xf numFmtId="0" fontId="29" fillId="0" borderId="15" xfId="0" applyFont="1" applyBorder="1" applyAlignment="1">
      <alignment horizontal="center" vertical="center" shrinkToFit="1"/>
    </xf>
    <xf numFmtId="0" fontId="29" fillId="0" borderId="23" xfId="0" applyFont="1" applyBorder="1">
      <alignment vertical="center"/>
    </xf>
    <xf numFmtId="0" fontId="28" fillId="0" borderId="20" xfId="0" applyFont="1" applyBorder="1" applyAlignment="1">
      <alignment horizontal="left" vertical="center"/>
    </xf>
    <xf numFmtId="0" fontId="29" fillId="0" borderId="19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right"/>
    </xf>
    <xf numFmtId="9" fontId="29" fillId="0" borderId="0" xfId="0" applyNumberFormat="1" applyFont="1">
      <alignment vertical="center"/>
    </xf>
    <xf numFmtId="0" fontId="28" fillId="0" borderId="25" xfId="0" applyFont="1" applyBorder="1" applyAlignment="1">
      <alignment horizontal="left"/>
    </xf>
    <xf numFmtId="0" fontId="28" fillId="0" borderId="32" xfId="0" applyFont="1" applyBorder="1" applyAlignment="1">
      <alignment horizontal="center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left" vertical="center" wrapText="1"/>
    </xf>
    <xf numFmtId="176" fontId="24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horizontal="center" vertical="center"/>
    </xf>
    <xf numFmtId="0" fontId="24" fillId="0" borderId="0" xfId="0" applyFont="1">
      <alignment vertical="center"/>
    </xf>
    <xf numFmtId="0" fontId="23" fillId="0" borderId="20" xfId="0" applyFont="1" applyBorder="1" applyAlignment="1">
      <alignment horizontal="left" vertical="center" wrapText="1" shrinkToFit="1"/>
    </xf>
    <xf numFmtId="0" fontId="24" fillId="0" borderId="15" xfId="0" applyFont="1" applyBorder="1" applyAlignment="1">
      <alignment horizontal="center" vertical="center" shrinkToFit="1"/>
    </xf>
    <xf numFmtId="0" fontId="23" fillId="0" borderId="23" xfId="0" applyFont="1" applyBorder="1">
      <alignment vertical="center"/>
    </xf>
    <xf numFmtId="0" fontId="24" fillId="0" borderId="26" xfId="0" applyFont="1" applyBorder="1" applyAlignment="1">
      <alignment horizontal="center" vertical="center" shrinkToFit="1"/>
    </xf>
    <xf numFmtId="0" fontId="23" fillId="0" borderId="27" xfId="0" applyFont="1" applyBorder="1">
      <alignment vertical="center"/>
    </xf>
    <xf numFmtId="0" fontId="23" fillId="0" borderId="0" xfId="0" applyFont="1" applyAlignment="1">
      <alignment horizontal="center" vertical="center"/>
    </xf>
    <xf numFmtId="9" fontId="24" fillId="0" borderId="0" xfId="0" applyNumberFormat="1" applyFont="1">
      <alignment vertical="center"/>
    </xf>
    <xf numFmtId="0" fontId="23" fillId="0" borderId="30" xfId="0" applyFont="1" applyBorder="1" applyAlignment="1">
      <alignment horizontal="left" vertical="center" shrinkToFit="1"/>
    </xf>
    <xf numFmtId="0" fontId="29" fillId="0" borderId="28" xfId="0" applyFont="1" applyBorder="1" applyAlignment="1">
      <alignment horizontal="center" vertical="center" shrinkToFit="1"/>
    </xf>
    <xf numFmtId="0" fontId="23" fillId="0" borderId="29" xfId="0" applyFont="1" applyBorder="1" applyAlignment="1">
      <alignment vertical="center" textRotation="180" shrinkToFit="1"/>
    </xf>
    <xf numFmtId="0" fontId="23" fillId="0" borderId="29" xfId="0" applyFont="1" applyBorder="1" applyAlignment="1">
      <alignment horizontal="left" vertical="center" shrinkToFit="1"/>
    </xf>
    <xf numFmtId="0" fontId="29" fillId="0" borderId="0" xfId="0" applyFont="1" applyAlignment="1">
      <alignment vertical="center" shrinkToFit="1"/>
    </xf>
    <xf numFmtId="0" fontId="24" fillId="0" borderId="0" xfId="0" applyFont="1" applyAlignment="1">
      <alignment horizontal="right" vertical="top"/>
    </xf>
    <xf numFmtId="0" fontId="29" fillId="0" borderId="0" xfId="0" applyFont="1" applyAlignment="1">
      <alignment horizontal="left" vertical="center" shrinkToFit="1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4" fillId="0" borderId="20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 shrinkToFit="1"/>
    </xf>
    <xf numFmtId="0" fontId="3" fillId="0" borderId="0" xfId="19"/>
    <xf numFmtId="0" fontId="33" fillId="0" borderId="11" xfId="0" applyFont="1" applyBorder="1" applyAlignment="1">
      <alignment horizontal="center" vertical="center" textRotation="255"/>
    </xf>
    <xf numFmtId="0" fontId="23" fillId="0" borderId="20" xfId="0" applyFont="1" applyBorder="1" applyAlignment="1">
      <alignment vertical="center" textRotation="255" shrinkToFit="1"/>
    </xf>
    <xf numFmtId="0" fontId="0" fillId="0" borderId="0" xfId="19" applyFont="1"/>
    <xf numFmtId="0" fontId="23" fillId="0" borderId="20" xfId="0" applyFont="1" applyBorder="1" applyAlignment="1">
      <alignment vertical="center" shrinkToFit="1"/>
    </xf>
    <xf numFmtId="179" fontId="28" fillId="0" borderId="21" xfId="0" applyNumberFormat="1" applyFont="1" applyBorder="1" applyAlignment="1">
      <alignment horizontal="right"/>
    </xf>
    <xf numFmtId="180" fontId="28" fillId="0" borderId="31" xfId="0" applyNumberFormat="1" applyFont="1" applyBorder="1" applyAlignment="1">
      <alignment horizontal="right"/>
    </xf>
    <xf numFmtId="179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center" vertical="center" shrinkToFit="1"/>
    </xf>
    <xf numFmtId="180" fontId="28" fillId="0" borderId="0" xfId="0" applyNumberFormat="1" applyFont="1" applyAlignment="1">
      <alignment horizontal="right"/>
    </xf>
    <xf numFmtId="0" fontId="23" fillId="24" borderId="16" xfId="0" quotePrefix="1" applyFont="1" applyFill="1" applyBorder="1" applyAlignment="1">
      <alignment horizontal="center" vertical="center" shrinkToFit="1"/>
    </xf>
    <xf numFmtId="0" fontId="34" fillId="0" borderId="0" xfId="19" applyFont="1"/>
    <xf numFmtId="0" fontId="23" fillId="0" borderId="0" xfId="19" applyFont="1"/>
    <xf numFmtId="0" fontId="38" fillId="0" borderId="20" xfId="0" applyFont="1" applyBorder="1" applyAlignment="1">
      <alignment horizontal="left" vertical="center" shrinkToFit="1"/>
    </xf>
    <xf numFmtId="0" fontId="38" fillId="0" borderId="23" xfId="0" applyFont="1" applyBorder="1">
      <alignment vertical="center"/>
    </xf>
    <xf numFmtId="0" fontId="38" fillId="0" borderId="27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 applyAlignment="1">
      <alignment horizontal="right"/>
    </xf>
    <xf numFmtId="0" fontId="23" fillId="0" borderId="0" xfId="0" applyFont="1" applyAlignment="1">
      <alignment horizontal="left" vertical="center"/>
    </xf>
    <xf numFmtId="0" fontId="23" fillId="0" borderId="66" xfId="0" applyFont="1" applyBorder="1" applyAlignment="1">
      <alignment vertical="center" shrinkToFit="1"/>
    </xf>
    <xf numFmtId="0" fontId="23" fillId="0" borderId="21" xfId="0" applyFont="1" applyBorder="1" applyAlignment="1">
      <alignment horizontal="left" vertical="center" shrinkToFit="1"/>
    </xf>
    <xf numFmtId="0" fontId="23" fillId="0" borderId="24" xfId="0" applyFont="1" applyBorder="1" applyAlignment="1">
      <alignment horizontal="left" vertical="center" shrinkToFit="1"/>
    </xf>
    <xf numFmtId="0" fontId="23" fillId="0" borderId="59" xfId="0" applyFont="1" applyBorder="1" applyAlignment="1">
      <alignment vertical="center" shrinkToFit="1"/>
    </xf>
    <xf numFmtId="0" fontId="23" fillId="0" borderId="5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41" fillId="0" borderId="0" xfId="19" applyFont="1"/>
    <xf numFmtId="0" fontId="38" fillId="0" borderId="20" xfId="0" applyFont="1" applyBorder="1" applyAlignment="1">
      <alignment vertical="center" textRotation="255" shrinkToFit="1"/>
    </xf>
    <xf numFmtId="0" fontId="29" fillId="0" borderId="59" xfId="0" applyFont="1" applyBorder="1" applyAlignment="1">
      <alignment vertical="center" shrinkToFit="1"/>
    </xf>
    <xf numFmtId="0" fontId="23" fillId="0" borderId="73" xfId="0" applyFont="1" applyBorder="1" applyAlignment="1">
      <alignment vertical="center" textRotation="180" shrinkToFit="1"/>
    </xf>
    <xf numFmtId="0" fontId="23" fillId="0" borderId="0" xfId="0" applyFont="1" applyAlignment="1">
      <alignment horizontal="left" vertical="center" shrinkToFit="1"/>
    </xf>
    <xf numFmtId="0" fontId="22" fillId="0" borderId="0" xfId="19" applyFont="1"/>
    <xf numFmtId="0" fontId="0" fillId="0" borderId="0" xfId="0" applyAlignment="1">
      <alignment horizontal="right"/>
    </xf>
    <xf numFmtId="0" fontId="29" fillId="0" borderId="76" xfId="0" applyFont="1" applyBorder="1" applyAlignment="1">
      <alignment horizontal="center" vertical="center" shrinkToFit="1"/>
    </xf>
    <xf numFmtId="0" fontId="23" fillId="0" borderId="66" xfId="0" applyFont="1" applyBorder="1" applyAlignment="1">
      <alignment horizontal="left" vertical="center" shrinkToFit="1"/>
    </xf>
    <xf numFmtId="0" fontId="23" fillId="0" borderId="59" xfId="0" applyFont="1" applyBorder="1">
      <alignment vertical="center"/>
    </xf>
    <xf numFmtId="0" fontId="23" fillId="0" borderId="24" xfId="0" applyFont="1" applyBorder="1" applyAlignment="1">
      <alignment horizontal="left" vertical="top" shrinkToFit="1"/>
    </xf>
    <xf numFmtId="0" fontId="23" fillId="0" borderId="0" xfId="0" applyFont="1" applyAlignment="1">
      <alignment horizontal="left" vertical="top"/>
    </xf>
    <xf numFmtId="0" fontId="23" fillId="0" borderId="29" xfId="0" applyFont="1" applyBorder="1" applyAlignment="1">
      <alignment vertical="center" shrinkToFit="1"/>
    </xf>
    <xf numFmtId="0" fontId="42" fillId="0" borderId="0" xfId="19" applyFont="1"/>
    <xf numFmtId="0" fontId="23" fillId="0" borderId="33" xfId="0" applyFont="1" applyBorder="1" applyAlignment="1">
      <alignment vertical="center" shrinkToFit="1"/>
    </xf>
    <xf numFmtId="0" fontId="23" fillId="0" borderId="33" xfId="0" applyFont="1" applyBorder="1" applyAlignment="1">
      <alignment horizontal="left" vertical="center" shrinkToFit="1"/>
    </xf>
    <xf numFmtId="0" fontId="23" fillId="0" borderId="21" xfId="0" applyFont="1" applyBorder="1" applyAlignment="1">
      <alignment vertical="center" shrinkToFit="1"/>
    </xf>
    <xf numFmtId="0" fontId="23" fillId="0" borderId="59" xfId="0" applyFont="1" applyBorder="1" applyAlignment="1">
      <alignment vertical="center" textRotation="180" shrinkToFit="1"/>
    </xf>
    <xf numFmtId="0" fontId="23" fillId="0" borderId="72" xfId="0" applyFont="1" applyBorder="1" applyAlignment="1">
      <alignment vertical="center" textRotation="180" shrinkToFit="1"/>
    </xf>
    <xf numFmtId="0" fontId="23" fillId="0" borderId="73" xfId="0" applyFont="1" applyBorder="1" applyAlignment="1">
      <alignment horizontal="left" vertical="center" shrinkToFit="1"/>
    </xf>
    <xf numFmtId="0" fontId="23" fillId="0" borderId="77" xfId="0" applyFont="1" applyBorder="1" applyAlignment="1">
      <alignment horizontal="left" vertical="center" shrinkToFit="1"/>
    </xf>
    <xf numFmtId="0" fontId="44" fillId="0" borderId="0" xfId="0" applyFont="1">
      <alignment vertical="center"/>
    </xf>
    <xf numFmtId="0" fontId="20" fillId="0" borderId="15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 shrinkToFit="1"/>
    </xf>
    <xf numFmtId="0" fontId="1" fillId="0" borderId="80" xfId="0" applyFont="1" applyBorder="1" applyAlignment="1">
      <alignment horizontal="center" vertical="center" shrinkToFit="1"/>
    </xf>
    <xf numFmtId="0" fontId="1" fillId="0" borderId="81" xfId="0" applyFont="1" applyBorder="1" applyAlignment="1">
      <alignment horizontal="right"/>
    </xf>
    <xf numFmtId="0" fontId="28" fillId="0" borderId="82" xfId="0" applyFont="1" applyBorder="1" applyAlignment="1">
      <alignment horizontal="left"/>
    </xf>
    <xf numFmtId="0" fontId="28" fillId="0" borderId="83" xfId="0" applyFont="1" applyBorder="1" applyAlignment="1">
      <alignment horizontal="center"/>
    </xf>
    <xf numFmtId="0" fontId="23" fillId="24" borderId="25" xfId="0" applyFont="1" applyFill="1" applyBorder="1" applyAlignment="1">
      <alignment horizontal="center" vertical="center" shrinkToFit="1"/>
    </xf>
    <xf numFmtId="0" fontId="3" fillId="0" borderId="23" xfId="0" applyFont="1" applyBorder="1">
      <alignment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right"/>
    </xf>
    <xf numFmtId="0" fontId="3" fillId="0" borderId="26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28" fillId="0" borderId="84" xfId="0" applyFont="1" applyBorder="1" applyAlignment="1">
      <alignment horizontal="left"/>
    </xf>
    <xf numFmtId="0" fontId="28" fillId="0" borderId="85" xfId="0" applyFont="1" applyBorder="1" applyAlignment="1">
      <alignment horizontal="center"/>
    </xf>
    <xf numFmtId="0" fontId="45" fillId="0" borderId="0" xfId="19" applyFont="1"/>
    <xf numFmtId="0" fontId="46" fillId="0" borderId="0" xfId="19" applyFont="1"/>
    <xf numFmtId="0" fontId="47" fillId="0" borderId="0" xfId="19" applyFont="1"/>
    <xf numFmtId="0" fontId="48" fillId="0" borderId="0" xfId="19" applyFont="1"/>
    <xf numFmtId="0" fontId="49" fillId="0" borderId="0" xfId="19" applyFont="1"/>
    <xf numFmtId="0" fontId="50" fillId="0" borderId="0" xfId="19" applyFont="1"/>
    <xf numFmtId="0" fontId="51" fillId="0" borderId="20" xfId="0" applyFont="1" applyBorder="1" applyAlignment="1">
      <alignment horizontal="left" vertical="center" shrinkToFit="1"/>
    </xf>
    <xf numFmtId="0" fontId="52" fillId="0" borderId="0" xfId="19" applyFont="1"/>
    <xf numFmtId="0" fontId="61" fillId="0" borderId="35" xfId="19" applyFont="1" applyBorder="1"/>
    <xf numFmtId="180" fontId="61" fillId="0" borderId="35" xfId="19" applyNumberFormat="1" applyFont="1" applyBorder="1"/>
    <xf numFmtId="179" fontId="61" fillId="0" borderId="35" xfId="19" applyNumberFormat="1" applyFont="1" applyBorder="1"/>
    <xf numFmtId="179" fontId="61" fillId="0" borderId="40" xfId="19" applyNumberFormat="1" applyFont="1" applyBorder="1"/>
    <xf numFmtId="0" fontId="61" fillId="0" borderId="38" xfId="19" applyFont="1" applyBorder="1"/>
    <xf numFmtId="179" fontId="61" fillId="0" borderId="38" xfId="19" applyNumberFormat="1" applyFont="1" applyBorder="1"/>
    <xf numFmtId="179" fontId="61" fillId="0" borderId="41" xfId="19" applyNumberFormat="1" applyFont="1" applyBorder="1"/>
    <xf numFmtId="0" fontId="61" fillId="0" borderId="68" xfId="19" applyFont="1" applyBorder="1"/>
    <xf numFmtId="0" fontId="61" fillId="0" borderId="51" xfId="19" applyFont="1" applyBorder="1"/>
    <xf numFmtId="180" fontId="61" fillId="0" borderId="52" xfId="19" applyNumberFormat="1" applyFont="1" applyBorder="1"/>
    <xf numFmtId="0" fontId="61" fillId="0" borderId="52" xfId="19" applyFont="1" applyBorder="1"/>
    <xf numFmtId="179" fontId="61" fillId="0" borderId="53" xfId="19" applyNumberFormat="1" applyFont="1" applyBorder="1"/>
    <xf numFmtId="0" fontId="61" fillId="0" borderId="34" xfId="19" applyFont="1" applyBorder="1"/>
    <xf numFmtId="179" fontId="61" fillId="0" borderId="36" xfId="19" applyNumberFormat="1" applyFont="1" applyBorder="1"/>
    <xf numFmtId="0" fontId="61" fillId="0" borderId="37" xfId="19" applyFont="1" applyBorder="1"/>
    <xf numFmtId="179" fontId="61" fillId="0" borderId="39" xfId="19" applyNumberFormat="1" applyFont="1" applyBorder="1"/>
    <xf numFmtId="0" fontId="61" fillId="0" borderId="79" xfId="19" applyFont="1" applyBorder="1"/>
    <xf numFmtId="179" fontId="61" fillId="0" borderId="50" xfId="19" applyNumberFormat="1" applyFont="1" applyBorder="1"/>
    <xf numFmtId="0" fontId="61" fillId="0" borderId="50" xfId="19" applyFont="1" applyBorder="1"/>
    <xf numFmtId="179" fontId="61" fillId="0" borderId="45" xfId="19" applyNumberFormat="1" applyFont="1" applyBorder="1"/>
    <xf numFmtId="179" fontId="61" fillId="0" borderId="65" xfId="19" applyNumberFormat="1" applyFont="1" applyBorder="1"/>
    <xf numFmtId="0" fontId="61" fillId="0" borderId="64" xfId="19" applyFont="1" applyBorder="1"/>
    <xf numFmtId="0" fontId="61" fillId="0" borderId="40" xfId="19" applyFont="1" applyBorder="1"/>
    <xf numFmtId="0" fontId="61" fillId="0" borderId="67" xfId="19" applyFont="1" applyBorder="1"/>
    <xf numFmtId="179" fontId="61" fillId="0" borderId="72" xfId="19" applyNumberFormat="1" applyFont="1" applyBorder="1"/>
    <xf numFmtId="179" fontId="61" fillId="0" borderId="68" xfId="19" applyNumberFormat="1" applyFont="1" applyBorder="1"/>
    <xf numFmtId="0" fontId="23" fillId="0" borderId="82" xfId="0" applyFont="1" applyBorder="1" applyAlignment="1">
      <alignment horizontal="left" vertical="center" shrinkToFit="1"/>
    </xf>
    <xf numFmtId="180" fontId="28" fillId="0" borderId="87" xfId="0" applyNumberFormat="1" applyFont="1" applyBorder="1" applyAlignment="1">
      <alignment horizontal="right"/>
    </xf>
    <xf numFmtId="0" fontId="43" fillId="0" borderId="0" xfId="19" applyFont="1"/>
    <xf numFmtId="0" fontId="0" fillId="0" borderId="0" xfId="0" applyAlignment="1">
      <alignment horizontal="center" shrinkToFit="1"/>
    </xf>
    <xf numFmtId="0" fontId="23" fillId="0" borderId="82" xfId="0" applyFont="1" applyBorder="1" applyAlignment="1">
      <alignment vertical="center" shrinkToFit="1"/>
    </xf>
    <xf numFmtId="0" fontId="23" fillId="0" borderId="82" xfId="0" applyFont="1" applyBorder="1" applyAlignment="1">
      <alignment vertical="center" textRotation="180" shrinkToFit="1"/>
    </xf>
    <xf numFmtId="0" fontId="23" fillId="24" borderId="75" xfId="0" applyFont="1" applyFill="1" applyBorder="1" applyAlignment="1">
      <alignment horizontal="center" vertical="center" shrinkToFit="1"/>
    </xf>
    <xf numFmtId="0" fontId="23" fillId="24" borderId="74" xfId="0" applyFont="1" applyFill="1" applyBorder="1" applyAlignment="1">
      <alignment horizontal="center" vertical="center" shrinkToFit="1"/>
    </xf>
    <xf numFmtId="0" fontId="0" fillId="0" borderId="47" xfId="0" applyBorder="1" applyAlignment="1">
      <alignment vertical="center" shrinkToFit="1"/>
    </xf>
    <xf numFmtId="0" fontId="23" fillId="0" borderId="47" xfId="0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29" fillId="0" borderId="27" xfId="0" applyFont="1" applyBorder="1" applyAlignment="1">
      <alignment horizontal="right"/>
    </xf>
    <xf numFmtId="180" fontId="28" fillId="0" borderId="88" xfId="0" applyNumberFormat="1" applyFont="1" applyBorder="1" applyAlignment="1">
      <alignment horizontal="right"/>
    </xf>
    <xf numFmtId="0" fontId="28" fillId="0" borderId="29" xfId="0" applyFont="1" applyBorder="1" applyAlignment="1">
      <alignment horizontal="left"/>
    </xf>
    <xf numFmtId="0" fontId="28" fillId="0" borderId="89" xfId="0" applyFont="1" applyBorder="1" applyAlignment="1">
      <alignment horizontal="center"/>
    </xf>
    <xf numFmtId="0" fontId="38" fillId="0" borderId="21" xfId="0" applyFont="1" applyBorder="1" applyAlignment="1">
      <alignment vertical="center" shrinkToFit="1"/>
    </xf>
    <xf numFmtId="0" fontId="38" fillId="0" borderId="73" xfId="0" applyFont="1" applyBorder="1" applyAlignment="1">
      <alignment vertical="center" shrinkToFit="1"/>
    </xf>
    <xf numFmtId="0" fontId="22" fillId="0" borderId="0" xfId="0" applyFont="1" applyAlignment="1">
      <alignment horizontal="center" shrinkToFit="1"/>
    </xf>
    <xf numFmtId="0" fontId="21" fillId="0" borderId="11" xfId="0" applyFont="1" applyBorder="1" applyAlignment="1">
      <alignment horizontal="center" vertical="center" textRotation="255"/>
    </xf>
    <xf numFmtId="0" fontId="61" fillId="0" borderId="0" xfId="19" applyFont="1"/>
    <xf numFmtId="179" fontId="61" fillId="0" borderId="0" xfId="19" applyNumberFormat="1" applyFont="1"/>
    <xf numFmtId="180" fontId="61" fillId="0" borderId="0" xfId="19" applyNumberFormat="1" applyFont="1"/>
    <xf numFmtId="179" fontId="61" fillId="0" borderId="55" xfId="19" applyNumberFormat="1" applyFont="1" applyBorder="1"/>
    <xf numFmtId="179" fontId="61" fillId="0" borderId="33" xfId="19" applyNumberFormat="1" applyFont="1" applyBorder="1"/>
    <xf numFmtId="0" fontId="61" fillId="0" borderId="33" xfId="19" applyFont="1" applyBorder="1"/>
    <xf numFmtId="179" fontId="61" fillId="0" borderId="92" xfId="19" applyNumberFormat="1" applyFont="1" applyBorder="1"/>
    <xf numFmtId="0" fontId="61" fillId="0" borderId="56" xfId="19" applyFont="1" applyBorder="1"/>
    <xf numFmtId="0" fontId="0" fillId="0" borderId="59" xfId="0" applyBorder="1" applyAlignment="1">
      <alignment vertical="center" shrinkToFit="1"/>
    </xf>
    <xf numFmtId="0" fontId="55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3" fillId="0" borderId="50" xfId="0" applyFont="1" applyBorder="1" applyAlignment="1">
      <alignment horizontal="center" vertical="center" shrinkToFit="1"/>
    </xf>
    <xf numFmtId="0" fontId="53" fillId="0" borderId="65" xfId="0" applyFont="1" applyBorder="1" applyAlignment="1">
      <alignment horizontal="center" vertical="center" shrinkToFit="1"/>
    </xf>
    <xf numFmtId="0" fontId="60" fillId="0" borderId="0" xfId="0" applyFont="1" applyAlignment="1">
      <alignment horizontal="center" vertical="center" shrinkToFit="1"/>
    </xf>
    <xf numFmtId="0" fontId="59" fillId="0" borderId="0" xfId="0" applyFont="1" applyAlignment="1">
      <alignment horizontal="center" vertical="center" shrinkToFit="1"/>
    </xf>
    <xf numFmtId="0" fontId="57" fillId="0" borderId="0" xfId="0" applyFont="1" applyAlignment="1">
      <alignment horizontal="center" vertical="center" shrinkToFit="1"/>
    </xf>
    <xf numFmtId="0" fontId="53" fillId="0" borderId="56" xfId="0" applyFont="1" applyBorder="1" applyAlignment="1">
      <alignment horizontal="center" vertical="center" shrinkToFit="1"/>
    </xf>
    <xf numFmtId="0" fontId="53" fillId="0" borderId="0" xfId="0" applyFont="1" applyAlignment="1">
      <alignment horizontal="center" vertical="center" shrinkToFit="1"/>
    </xf>
    <xf numFmtId="0" fontId="75" fillId="0" borderId="56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60" xfId="0" applyFont="1" applyBorder="1" applyAlignment="1">
      <alignment horizontal="center" vertical="center"/>
    </xf>
    <xf numFmtId="0" fontId="67" fillId="0" borderId="56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74" fillId="0" borderId="56" xfId="0" applyFont="1" applyBorder="1" applyAlignment="1">
      <alignment horizontal="center" vertical="center" shrinkToFit="1"/>
    </xf>
    <xf numFmtId="0" fontId="67" fillId="0" borderId="0" xfId="0" applyFont="1" applyAlignment="1">
      <alignment horizontal="center" vertical="center" shrinkToFit="1"/>
    </xf>
    <xf numFmtId="0" fontId="67" fillId="0" borderId="60" xfId="0" applyFont="1" applyBorder="1" applyAlignment="1">
      <alignment horizontal="center" vertical="center" shrinkToFit="1"/>
    </xf>
    <xf numFmtId="0" fontId="88" fillId="0" borderId="56" xfId="0" applyFont="1" applyBorder="1" applyAlignment="1">
      <alignment horizontal="center" vertical="center" shrinkToFit="1"/>
    </xf>
    <xf numFmtId="0" fontId="89" fillId="0" borderId="0" xfId="0" applyFont="1" applyAlignment="1">
      <alignment horizontal="center" vertical="center" shrinkToFit="1"/>
    </xf>
    <xf numFmtId="0" fontId="51" fillId="0" borderId="56" xfId="0" applyFont="1" applyBorder="1" applyAlignment="1">
      <alignment horizontal="center" vertical="center" shrinkToFit="1"/>
    </xf>
    <xf numFmtId="0" fontId="90" fillId="0" borderId="0" xfId="0" applyFont="1" applyAlignment="1">
      <alignment horizontal="center" vertical="center" shrinkToFit="1"/>
    </xf>
    <xf numFmtId="0" fontId="98" fillId="0" borderId="56" xfId="0" applyFont="1" applyBorder="1" applyAlignment="1">
      <alignment horizontal="center" vertical="center" shrinkToFit="1"/>
    </xf>
    <xf numFmtId="0" fontId="99" fillId="0" borderId="0" xfId="0" applyFont="1" applyAlignment="1">
      <alignment horizontal="center" vertical="center" shrinkToFit="1"/>
    </xf>
    <xf numFmtId="0" fontId="69" fillId="0" borderId="56" xfId="0" applyFont="1" applyBorder="1" applyAlignment="1">
      <alignment horizontal="center" vertical="center" shrinkToFit="1"/>
    </xf>
    <xf numFmtId="0" fontId="65" fillId="0" borderId="0" xfId="0" applyFont="1" applyAlignment="1">
      <alignment horizontal="center" vertical="center" shrinkToFit="1"/>
    </xf>
    <xf numFmtId="0" fontId="65" fillId="0" borderId="55" xfId="0" applyFont="1" applyBorder="1" applyAlignment="1">
      <alignment horizontal="center" vertical="center" shrinkToFit="1"/>
    </xf>
    <xf numFmtId="178" fontId="52" fillId="0" borderId="42" xfId="0" applyNumberFormat="1" applyFont="1" applyBorder="1" applyAlignment="1">
      <alignment horizontal="center" vertical="center" wrapText="1"/>
    </xf>
    <xf numFmtId="178" fontId="52" fillId="0" borderId="43" xfId="0" applyNumberFormat="1" applyFont="1" applyBorder="1" applyAlignment="1">
      <alignment horizontal="center" vertical="center" wrapText="1"/>
    </xf>
    <xf numFmtId="178" fontId="52" fillId="0" borderId="46" xfId="0" applyNumberFormat="1" applyFont="1" applyBorder="1" applyAlignment="1">
      <alignment horizontal="center" vertical="center" wrapText="1"/>
    </xf>
    <xf numFmtId="178" fontId="52" fillId="0" borderId="49" xfId="0" applyNumberFormat="1" applyFont="1" applyBorder="1" applyAlignment="1">
      <alignment horizontal="center" vertical="center" wrapText="1"/>
    </xf>
    <xf numFmtId="178" fontId="52" fillId="0" borderId="44" xfId="0" applyNumberFormat="1" applyFont="1" applyBorder="1" applyAlignment="1">
      <alignment horizontal="center" vertical="center" wrapText="1"/>
    </xf>
    <xf numFmtId="0" fontId="53" fillId="0" borderId="48" xfId="0" applyFont="1" applyBorder="1" applyAlignment="1">
      <alignment horizontal="center" vertical="center" shrinkToFit="1"/>
    </xf>
    <xf numFmtId="0" fontId="53" fillId="0" borderId="45" xfId="0" applyFont="1" applyBorder="1" applyAlignment="1">
      <alignment horizontal="center" vertical="center" shrinkToFit="1"/>
    </xf>
    <xf numFmtId="0" fontId="53" fillId="0" borderId="57" xfId="0" applyFont="1" applyBorder="1" applyAlignment="1">
      <alignment horizontal="center" vertical="center" shrinkToFit="1"/>
    </xf>
    <xf numFmtId="0" fontId="53" fillId="0" borderId="61" xfId="0" applyFont="1" applyBorder="1" applyAlignment="1">
      <alignment horizontal="center" vertical="center" shrinkToFit="1"/>
    </xf>
    <xf numFmtId="178" fontId="52" fillId="0" borderId="69" xfId="0" applyNumberFormat="1" applyFont="1" applyBorder="1" applyAlignment="1">
      <alignment horizontal="center" vertical="center" wrapText="1"/>
    </xf>
    <xf numFmtId="178" fontId="52" fillId="0" borderId="70" xfId="0" applyNumberFormat="1" applyFont="1" applyBorder="1" applyAlignment="1">
      <alignment horizontal="center" vertical="center" wrapText="1"/>
    </xf>
    <xf numFmtId="178" fontId="52" fillId="0" borderId="52" xfId="0" applyNumberFormat="1" applyFont="1" applyBorder="1" applyAlignment="1">
      <alignment horizontal="center" vertical="center" wrapText="1"/>
    </xf>
    <xf numFmtId="178" fontId="52" fillId="0" borderId="53" xfId="0" applyNumberFormat="1" applyFont="1" applyBorder="1" applyAlignment="1">
      <alignment horizontal="center" vertical="center" wrapText="1"/>
    </xf>
    <xf numFmtId="178" fontId="52" fillId="0" borderId="62" xfId="0" applyNumberFormat="1" applyFont="1" applyBorder="1" applyAlignment="1">
      <alignment horizontal="center" vertical="center" wrapText="1"/>
    </xf>
    <xf numFmtId="0" fontId="68" fillId="0" borderId="56" xfId="0" applyFont="1" applyBorder="1" applyAlignment="1">
      <alignment horizontal="center" vertical="center" shrinkToFit="1"/>
    </xf>
    <xf numFmtId="0" fontId="65" fillId="0" borderId="60" xfId="0" applyFont="1" applyBorder="1" applyAlignment="1">
      <alignment horizontal="center" vertical="center" shrinkToFit="1"/>
    </xf>
    <xf numFmtId="0" fontId="53" fillId="0" borderId="56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60" xfId="0" applyFont="1" applyBorder="1" applyAlignment="1">
      <alignment horizontal="center" vertical="center" wrapText="1"/>
    </xf>
    <xf numFmtId="0" fontId="67" fillId="0" borderId="56" xfId="0" applyFont="1" applyBorder="1" applyAlignment="1">
      <alignment horizontal="center" vertical="center" shrinkToFit="1"/>
    </xf>
    <xf numFmtId="0" fontId="67" fillId="0" borderId="55" xfId="0" applyFont="1" applyBorder="1" applyAlignment="1">
      <alignment horizontal="center" vertical="center" shrinkToFit="1"/>
    </xf>
    <xf numFmtId="0" fontId="53" fillId="0" borderId="55" xfId="0" applyFont="1" applyBorder="1" applyAlignment="1">
      <alignment horizontal="center" vertical="center" wrapText="1"/>
    </xf>
    <xf numFmtId="0" fontId="53" fillId="0" borderId="51" xfId="0" applyFont="1" applyBorder="1" applyAlignment="1">
      <alignment horizontal="center" vertical="center" shrinkToFit="1"/>
    </xf>
    <xf numFmtId="0" fontId="53" fillId="0" borderId="52" xfId="0" applyFont="1" applyBorder="1" applyAlignment="1">
      <alignment horizontal="center" vertical="center" shrinkToFit="1"/>
    </xf>
    <xf numFmtId="0" fontId="53" fillId="0" borderId="53" xfId="0" applyFont="1" applyBorder="1" applyAlignment="1">
      <alignment horizontal="center" vertical="center" shrinkToFit="1"/>
    </xf>
    <xf numFmtId="0" fontId="51" fillId="0" borderId="48" xfId="0" applyFont="1" applyBorder="1" applyAlignment="1">
      <alignment horizontal="center" vertical="center" shrinkToFit="1"/>
    </xf>
    <xf numFmtId="0" fontId="97" fillId="0" borderId="0" xfId="0" applyFont="1" applyAlignment="1">
      <alignment horizontal="center" vertical="center" shrinkToFit="1"/>
    </xf>
    <xf numFmtId="0" fontId="65" fillId="0" borderId="56" xfId="0" applyFont="1" applyBorder="1" applyAlignment="1">
      <alignment horizontal="center" vertical="center" shrinkToFit="1"/>
    </xf>
    <xf numFmtId="0" fontId="76" fillId="0" borderId="56" xfId="0" applyFont="1" applyBorder="1" applyAlignment="1">
      <alignment horizontal="center" vertical="center" shrinkToFit="1"/>
    </xf>
    <xf numFmtId="0" fontId="76" fillId="0" borderId="0" xfId="0" applyFont="1" applyAlignment="1">
      <alignment horizontal="center" vertical="center" shrinkToFit="1"/>
    </xf>
    <xf numFmtId="0" fontId="92" fillId="0" borderId="0" xfId="0" applyFont="1" applyAlignment="1">
      <alignment horizontal="center" vertical="center" shrinkToFit="1"/>
    </xf>
    <xf numFmtId="0" fontId="92" fillId="0" borderId="55" xfId="0" applyFont="1" applyBorder="1" applyAlignment="1">
      <alignment horizontal="center" vertical="center" shrinkToFit="1"/>
    </xf>
    <xf numFmtId="0" fontId="66" fillId="0" borderId="56" xfId="0" applyFont="1" applyBorder="1" applyAlignment="1">
      <alignment horizontal="center" vertical="center" shrinkToFit="1"/>
    </xf>
    <xf numFmtId="0" fontId="66" fillId="0" borderId="0" xfId="0" applyFont="1" applyAlignment="1">
      <alignment horizontal="center" vertical="center" shrinkToFit="1"/>
    </xf>
    <xf numFmtId="0" fontId="53" fillId="0" borderId="58" xfId="0" applyFont="1" applyBorder="1" applyAlignment="1">
      <alignment horizontal="center" vertical="center" wrapText="1"/>
    </xf>
    <xf numFmtId="0" fontId="53" fillId="0" borderId="59" xfId="0" applyFont="1" applyBorder="1" applyAlignment="1">
      <alignment horizontal="center" vertical="center" wrapText="1"/>
    </xf>
    <xf numFmtId="0" fontId="67" fillId="0" borderId="58" xfId="0" applyFont="1" applyBorder="1" applyAlignment="1">
      <alignment horizontal="center" vertical="center" shrinkToFit="1"/>
    </xf>
    <xf numFmtId="0" fontId="67" fillId="0" borderId="59" xfId="0" applyFont="1" applyBorder="1" applyAlignment="1">
      <alignment horizontal="center" vertical="center" shrinkToFit="1"/>
    </xf>
    <xf numFmtId="178" fontId="52" fillId="0" borderId="63" xfId="0" applyNumberFormat="1" applyFont="1" applyBorder="1" applyAlignment="1">
      <alignment horizontal="center" vertical="center" wrapText="1"/>
    </xf>
    <xf numFmtId="0" fontId="53" fillId="0" borderId="60" xfId="0" applyFont="1" applyBorder="1" applyAlignment="1">
      <alignment horizontal="center" vertical="center" shrinkToFit="1"/>
    </xf>
    <xf numFmtId="0" fontId="100" fillId="0" borderId="45" xfId="0" applyFont="1" applyBorder="1" applyAlignment="1">
      <alignment horizontal="center" vertical="center" shrinkToFit="1"/>
    </xf>
    <xf numFmtId="0" fontId="80" fillId="0" borderId="48" xfId="0" applyFont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65" fillId="0" borderId="56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5" fillId="0" borderId="55" xfId="0" applyFont="1" applyBorder="1" applyAlignment="1">
      <alignment horizontal="center" vertical="center"/>
    </xf>
    <xf numFmtId="0" fontId="86" fillId="0" borderId="58" xfId="0" applyFont="1" applyBorder="1" applyAlignment="1">
      <alignment horizontal="center" vertical="center" shrinkToFit="1"/>
    </xf>
    <xf numFmtId="0" fontId="87" fillId="0" borderId="59" xfId="0" applyFont="1" applyBorder="1" applyAlignment="1">
      <alignment horizontal="center" vertical="center" shrinkToFit="1"/>
    </xf>
    <xf numFmtId="0" fontId="87" fillId="0" borderId="56" xfId="0" applyFont="1" applyBorder="1" applyAlignment="1">
      <alignment horizontal="center" vertical="center" shrinkToFit="1"/>
    </xf>
    <xf numFmtId="0" fontId="75" fillId="0" borderId="56" xfId="0" applyFont="1" applyBorder="1" applyAlignment="1">
      <alignment horizontal="center" vertical="center" shrinkToFit="1"/>
    </xf>
    <xf numFmtId="0" fontId="23" fillId="0" borderId="56" xfId="0" applyFont="1" applyBorder="1" applyAlignment="1">
      <alignment horizontal="center" vertical="center" shrinkToFit="1"/>
    </xf>
    <xf numFmtId="0" fontId="66" fillId="0" borderId="55" xfId="0" applyFont="1" applyBorder="1" applyAlignment="1">
      <alignment horizontal="center" vertical="center" shrinkToFit="1"/>
    </xf>
    <xf numFmtId="0" fontId="68" fillId="0" borderId="48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shrinkToFit="1"/>
    </xf>
    <xf numFmtId="0" fontId="66" fillId="0" borderId="56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66" fillId="0" borderId="55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3" fillId="0" borderId="86" xfId="0" applyFont="1" applyBorder="1" applyAlignment="1">
      <alignment horizontal="center" vertical="center" shrinkToFit="1"/>
    </xf>
    <xf numFmtId="0" fontId="76" fillId="0" borderId="48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5" fillId="0" borderId="60" xfId="0" applyFont="1" applyBorder="1" applyAlignment="1">
      <alignment horizontal="center" vertical="center"/>
    </xf>
    <xf numFmtId="0" fontId="76" fillId="0" borderId="56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53" fillId="0" borderId="62" xfId="0" applyFont="1" applyBorder="1" applyAlignment="1">
      <alignment horizontal="center" vertical="center" shrinkToFit="1"/>
    </xf>
    <xf numFmtId="0" fontId="53" fillId="0" borderId="63" xfId="0" applyFont="1" applyBorder="1" applyAlignment="1">
      <alignment horizontal="center" vertical="center" shrinkToFit="1"/>
    </xf>
    <xf numFmtId="0" fontId="81" fillId="0" borderId="48" xfId="0" applyFont="1" applyBorder="1" applyAlignment="1">
      <alignment horizontal="center" vertical="center" shrinkToFit="1"/>
    </xf>
    <xf numFmtId="0" fontId="82" fillId="0" borderId="56" xfId="0" applyFont="1" applyBorder="1" applyAlignment="1">
      <alignment horizontal="center" vertical="center" shrinkToFit="1"/>
    </xf>
    <xf numFmtId="0" fontId="76" fillId="0" borderId="60" xfId="0" applyFont="1" applyBorder="1" applyAlignment="1">
      <alignment horizontal="center" vertical="center" shrinkToFit="1"/>
    </xf>
    <xf numFmtId="0" fontId="68" fillId="0" borderId="56" xfId="0" applyFont="1" applyBorder="1" applyAlignment="1">
      <alignment horizontal="center" vertical="center"/>
    </xf>
    <xf numFmtId="0" fontId="91" fillId="0" borderId="48" xfId="0" applyFont="1" applyBorder="1" applyAlignment="1">
      <alignment horizontal="center" vertical="center" shrinkToFit="1"/>
    </xf>
    <xf numFmtId="0" fontId="90" fillId="0" borderId="60" xfId="0" applyFont="1" applyBorder="1" applyAlignment="1">
      <alignment horizontal="center" vertical="center" shrinkToFit="1"/>
    </xf>
    <xf numFmtId="0" fontId="81" fillId="0" borderId="60" xfId="0" applyFont="1" applyBorder="1" applyAlignment="1">
      <alignment horizontal="center" vertical="center" shrinkToFit="1"/>
    </xf>
    <xf numFmtId="0" fontId="65" fillId="0" borderId="59" xfId="0" applyFont="1" applyBorder="1" applyAlignment="1">
      <alignment horizontal="center" vertical="center" shrinkToFit="1"/>
    </xf>
    <xf numFmtId="0" fontId="91" fillId="0" borderId="56" xfId="0" applyFont="1" applyBorder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76" fillId="0" borderId="55" xfId="0" applyFont="1" applyBorder="1" applyAlignment="1">
      <alignment horizontal="center" vertical="center"/>
    </xf>
    <xf numFmtId="0" fontId="53" fillId="0" borderId="64" xfId="0" applyFont="1" applyBorder="1" applyAlignment="1">
      <alignment horizontal="center" vertical="center" shrinkToFit="1"/>
    </xf>
    <xf numFmtId="0" fontId="53" fillId="0" borderId="54" xfId="0" applyFont="1" applyBorder="1" applyAlignment="1">
      <alignment horizontal="center" vertical="center" shrinkToFit="1"/>
    </xf>
    <xf numFmtId="0" fontId="79" fillId="0" borderId="56" xfId="0" applyFont="1" applyBorder="1" applyAlignment="1">
      <alignment horizontal="center" vertical="center" shrinkToFit="1"/>
    </xf>
    <xf numFmtId="0" fontId="76" fillId="0" borderId="55" xfId="0" applyFont="1" applyBorder="1" applyAlignment="1">
      <alignment horizontal="center" vertical="center" shrinkToFit="1"/>
    </xf>
    <xf numFmtId="178" fontId="52" fillId="0" borderId="71" xfId="0" applyNumberFormat="1" applyFont="1" applyBorder="1" applyAlignment="1">
      <alignment horizontal="center" vertical="center" wrapText="1"/>
    </xf>
    <xf numFmtId="0" fontId="78" fillId="0" borderId="56" xfId="0" applyFont="1" applyBorder="1" applyAlignment="1">
      <alignment horizontal="center" vertical="center"/>
    </xf>
    <xf numFmtId="0" fontId="77" fillId="0" borderId="60" xfId="0" applyFont="1" applyBorder="1" applyAlignment="1">
      <alignment horizontal="center" vertical="center"/>
    </xf>
    <xf numFmtId="0" fontId="69" fillId="0" borderId="56" xfId="0" applyFont="1" applyBorder="1" applyAlignment="1">
      <alignment horizontal="center" vertical="center"/>
    </xf>
    <xf numFmtId="0" fontId="66" fillId="0" borderId="48" xfId="0" applyFont="1" applyBorder="1" applyAlignment="1">
      <alignment horizontal="center" vertical="center" shrinkToFit="1"/>
    </xf>
    <xf numFmtId="0" fontId="53" fillId="0" borderId="0" xfId="19" applyFont="1" applyAlignment="1">
      <alignment horizontal="left"/>
    </xf>
    <xf numFmtId="0" fontId="95" fillId="0" borderId="48" xfId="0" applyFont="1" applyBorder="1" applyAlignment="1">
      <alignment horizontal="center" vertical="center" shrinkToFit="1"/>
    </xf>
    <xf numFmtId="0" fontId="96" fillId="0" borderId="56" xfId="0" applyFont="1" applyBorder="1" applyAlignment="1">
      <alignment horizontal="center" vertical="center" shrinkToFit="1"/>
    </xf>
    <xf numFmtId="0" fontId="92" fillId="0" borderId="60" xfId="0" applyFont="1" applyBorder="1" applyAlignment="1">
      <alignment horizontal="center" vertical="center" shrinkToFit="1"/>
    </xf>
    <xf numFmtId="0" fontId="90" fillId="0" borderId="55" xfId="0" applyFont="1" applyBorder="1" applyAlignment="1">
      <alignment horizontal="center" vertical="center" shrinkToFit="1"/>
    </xf>
    <xf numFmtId="178" fontId="52" fillId="0" borderId="93" xfId="0" applyNumberFormat="1" applyFont="1" applyBorder="1" applyAlignment="1">
      <alignment horizontal="center" vertical="center" wrapText="1"/>
    </xf>
    <xf numFmtId="178" fontId="52" fillId="0" borderId="90" xfId="0" applyNumberFormat="1" applyFont="1" applyBorder="1" applyAlignment="1">
      <alignment horizontal="center" vertical="center" wrapText="1"/>
    </xf>
    <xf numFmtId="178" fontId="52" fillId="0" borderId="91" xfId="0" applyNumberFormat="1" applyFont="1" applyBorder="1" applyAlignment="1">
      <alignment horizontal="center" vertical="center" wrapText="1"/>
    </xf>
    <xf numFmtId="0" fontId="54" fillId="0" borderId="56" xfId="0" applyFont="1" applyBorder="1" applyAlignment="1">
      <alignment horizontal="center" vertical="center" shrinkToFit="1"/>
    </xf>
    <xf numFmtId="0" fontId="54" fillId="0" borderId="0" xfId="0" applyFont="1" applyAlignment="1">
      <alignment horizontal="center" vertical="center" shrinkToFit="1"/>
    </xf>
    <xf numFmtId="0" fontId="54" fillId="0" borderId="55" xfId="0" applyFont="1" applyBorder="1" applyAlignment="1">
      <alignment horizontal="center" vertical="center" shrinkToFit="1"/>
    </xf>
    <xf numFmtId="0" fontId="62" fillId="0" borderId="56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55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 shrinkToFit="1"/>
    </xf>
    <xf numFmtId="0" fontId="64" fillId="0" borderId="59" xfId="0" applyFont="1" applyBorder="1" applyAlignment="1">
      <alignment horizontal="center" vertical="center" shrinkToFit="1"/>
    </xf>
    <xf numFmtId="0" fontId="64" fillId="0" borderId="56" xfId="0" applyFont="1" applyBorder="1" applyAlignment="1">
      <alignment horizontal="center" vertical="center" shrinkToFit="1"/>
    </xf>
    <xf numFmtId="0" fontId="69" fillId="0" borderId="0" xfId="0" applyFont="1" applyAlignment="1">
      <alignment horizontal="center" vertical="center" shrinkToFit="1"/>
    </xf>
    <xf numFmtId="0" fontId="53" fillId="0" borderId="55" xfId="0" applyFont="1" applyBorder="1" applyAlignment="1">
      <alignment horizontal="center" vertical="center" shrinkToFit="1"/>
    </xf>
    <xf numFmtId="0" fontId="72" fillId="0" borderId="58" xfId="0" applyFont="1" applyBorder="1" applyAlignment="1">
      <alignment horizontal="center" vertical="center" shrinkToFit="1"/>
    </xf>
    <xf numFmtId="0" fontId="70" fillId="0" borderId="0" xfId="0" applyFont="1" applyAlignment="1">
      <alignment horizontal="center" vertical="center" shrinkToFit="1"/>
    </xf>
    <xf numFmtId="0" fontId="21" fillId="0" borderId="5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2" fillId="0" borderId="16" xfId="0" applyFont="1" applyBorder="1" applyAlignment="1">
      <alignment horizontal="center" vertical="center" textRotation="180" shrinkToFit="1"/>
    </xf>
    <xf numFmtId="0" fontId="22" fillId="0" borderId="30" xfId="0" applyFont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center" vertical="center" wrapText="1" shrinkToFit="1"/>
    </xf>
    <xf numFmtId="0" fontId="22" fillId="0" borderId="25" xfId="0" applyFont="1" applyBorder="1" applyAlignment="1">
      <alignment horizontal="center" vertical="center" wrapText="1" shrinkToFit="1"/>
    </xf>
    <xf numFmtId="0" fontId="22" fillId="0" borderId="47" xfId="0" applyFont="1" applyBorder="1" applyAlignment="1">
      <alignment horizontal="right" vertical="top"/>
    </xf>
    <xf numFmtId="0" fontId="25" fillId="0" borderId="0" xfId="0" applyFont="1" applyAlignment="1">
      <alignment horizontal="center" shrinkToFit="1"/>
    </xf>
    <xf numFmtId="0" fontId="21" fillId="0" borderId="0" xfId="0" applyFont="1" applyAlignment="1">
      <alignment horizontal="left" shrinkToFit="1"/>
    </xf>
    <xf numFmtId="0" fontId="23" fillId="0" borderId="0" xfId="0" applyFont="1" applyAlignment="1">
      <alignment horizontal="left" shrinkToFit="1"/>
    </xf>
    <xf numFmtId="0" fontId="0" fillId="0" borderId="30" xfId="0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wrapText="1" shrinkToFit="1"/>
    </xf>
    <xf numFmtId="0" fontId="28" fillId="0" borderId="19" xfId="0" applyFont="1" applyBorder="1" applyAlignment="1">
      <alignment horizontal="center" vertical="center" textRotation="255" shrinkToFit="1"/>
    </xf>
    <xf numFmtId="0" fontId="43" fillId="0" borderId="78" xfId="0" applyFont="1" applyBorder="1" applyAlignment="1">
      <alignment horizontal="left" vertical="center" shrinkToFit="1"/>
    </xf>
    <xf numFmtId="0" fontId="23" fillId="0" borderId="30" xfId="0" applyFont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center" vertical="center" wrapText="1" shrinkToFit="1"/>
    </xf>
    <xf numFmtId="0" fontId="23" fillId="0" borderId="25" xfId="0" applyFont="1" applyBorder="1" applyAlignment="1">
      <alignment horizontal="center" vertical="center" wrapText="1" shrinkToFit="1"/>
    </xf>
    <xf numFmtId="0" fontId="23" fillId="0" borderId="29" xfId="0" applyFont="1" applyBorder="1" applyAlignment="1">
      <alignment horizontal="center" vertical="center" wrapText="1" shrinkToFit="1"/>
    </xf>
    <xf numFmtId="0" fontId="22" fillId="0" borderId="0" xfId="0" applyFont="1" applyAlignment="1">
      <alignment horizontal="right" vertical="top"/>
    </xf>
    <xf numFmtId="0" fontId="37" fillId="0" borderId="16" xfId="0" applyFont="1" applyBorder="1" applyAlignment="1">
      <alignment horizontal="center" vertical="center" textRotation="180" shrinkToFit="1"/>
    </xf>
    <xf numFmtId="0" fontId="37" fillId="0" borderId="30" xfId="0" applyFont="1" applyBorder="1" applyAlignment="1">
      <alignment horizontal="center" vertical="center" wrapText="1" shrinkToFit="1"/>
    </xf>
    <xf numFmtId="0" fontId="37" fillId="0" borderId="20" xfId="0" applyFont="1" applyBorder="1" applyAlignment="1">
      <alignment horizontal="center" vertical="center" wrapText="1" shrinkToFit="1"/>
    </xf>
    <xf numFmtId="0" fontId="37" fillId="0" borderId="82" xfId="0" applyFont="1" applyBorder="1" applyAlignment="1">
      <alignment horizontal="center" vertical="center" wrapText="1" shrinkToFit="1"/>
    </xf>
    <xf numFmtId="0" fontId="20" fillId="0" borderId="19" xfId="0" applyFont="1" applyBorder="1" applyAlignment="1">
      <alignment horizontal="center" vertical="center" textRotation="255" shrinkToFit="1"/>
    </xf>
    <xf numFmtId="0" fontId="22" fillId="0" borderId="25" xfId="0" applyFont="1" applyBorder="1" applyAlignment="1">
      <alignment horizontal="center" vertical="center" textRotation="180" shrinkToFit="1"/>
    </xf>
    <xf numFmtId="0" fontId="37" fillId="0" borderId="25" xfId="0" applyFont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0" fontId="101" fillId="0" borderId="56" xfId="0" applyFont="1" applyBorder="1" applyAlignment="1">
      <alignment horizontal="center" vertical="center" shrinkToFit="1"/>
    </xf>
    <xf numFmtId="0" fontId="102" fillId="0" borderId="0" xfId="0" applyFont="1" applyAlignment="1">
      <alignment horizontal="center" vertical="center" shrinkToFit="1"/>
    </xf>
    <xf numFmtId="0" fontId="102" fillId="0" borderId="55" xfId="0" applyFont="1" applyBorder="1" applyAlignment="1">
      <alignment horizontal="center" vertical="center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 xr:uid="{00000000-0005-0000-0000-000013000000}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6600FF"/>
      <color rgb="FFFF3399"/>
      <color rgb="FF008000"/>
      <color rgb="FFCC66FF"/>
      <color rgb="FF009999"/>
      <color rgb="FF00CC00"/>
      <color rgb="FF66FF33"/>
      <color rgb="FF9999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16329</xdr:colOff>
      <xdr:row>1</xdr:row>
      <xdr:rowOff>21772</xdr:rowOff>
    </xdr:from>
    <xdr:to>
      <xdr:col>20</xdr:col>
      <xdr:colOff>557349</xdr:colOff>
      <xdr:row>2</xdr:row>
      <xdr:rowOff>105864</xdr:rowOff>
    </xdr:to>
    <xdr:sp macro="" textlink="">
      <xdr:nvSpPr>
        <xdr:cNvPr id="6" name="WordArt 243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600215" y="293915"/>
          <a:ext cx="1999705" cy="356235"/>
        </a:xfrm>
        <a:prstGeom prst="rect">
          <a:avLst/>
        </a:prstGeom>
        <a:ln w="9525">
          <a:noFill/>
          <a:round/>
          <a:headEnd/>
          <a:tailEnd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114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6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(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素食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)</a:t>
          </a:r>
          <a:endParaRPr lang="zh-TW" altLang="en-US" sz="3600" kern="10" spc="0">
            <a:ln>
              <a:noFill/>
            </a:ln>
            <a:solidFill>
              <a:srgbClr val="944BDD"/>
            </a:solidFill>
            <a:effectLst>
              <a:outerShdw dist="45791" dir="2021404" algn="ctr" rotWithShape="0">
                <a:srgbClr val="B2B2B2">
                  <a:alpha val="80000"/>
                </a:srgbClr>
              </a:outerShdw>
            </a:effectLst>
            <a:latin typeface="華康POP1體W9(P)" panose="040B0900000000000000" pitchFamily="82" charset="-120"/>
            <a:ea typeface="華康POP1體W9(P)" panose="040B0900000000000000" pitchFamily="82" charset="-120"/>
          </a:endParaRPr>
        </a:p>
      </xdr:txBody>
    </xdr:sp>
    <xdr:clientData/>
  </xdr:twoCellAnchor>
  <xdr:twoCellAnchor>
    <xdr:from>
      <xdr:col>7</xdr:col>
      <xdr:colOff>629039</xdr:colOff>
      <xdr:row>0</xdr:row>
      <xdr:rowOff>152401</xdr:rowOff>
    </xdr:from>
    <xdr:to>
      <xdr:col>10</xdr:col>
      <xdr:colOff>424543</xdr:colOff>
      <xdr:row>2</xdr:row>
      <xdr:rowOff>166009</xdr:rowOff>
    </xdr:to>
    <xdr:sp macro="" textlink="">
      <xdr:nvSpPr>
        <xdr:cNvPr id="7" name="WordArt 1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190153" y="152401"/>
          <a:ext cx="1983533" cy="55789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彰化特殊教育學校</a:t>
          </a:r>
          <a:endParaRPr lang="en-US" altLang="zh-TW" sz="3600" kern="10" spc="0">
            <a:ln>
              <a:noFill/>
            </a:ln>
            <a:solidFill>
              <a:srgbClr val="800080"/>
            </a:solidFill>
            <a:effectLst>
              <a:outerShdw dist="35921" dir="2700000" algn="ctr" rotWithShape="0">
                <a:srgbClr val="C0C0C0">
                  <a:alpha val="80000"/>
                </a:srgbClr>
              </a:outerShdw>
            </a:effectLst>
            <a:latin typeface="華康少女文字W5(P)"/>
            <a:ea typeface="華康少女文字W5(P)"/>
          </a:endParaRPr>
        </a:p>
      </xdr:txBody>
    </xdr:sp>
    <xdr:clientData/>
  </xdr:twoCellAnchor>
  <xdr:twoCellAnchor editAs="oneCell">
    <xdr:from>
      <xdr:col>1</xdr:col>
      <xdr:colOff>261259</xdr:colOff>
      <xdr:row>0</xdr:row>
      <xdr:rowOff>0</xdr:rowOff>
    </xdr:from>
    <xdr:to>
      <xdr:col>5</xdr:col>
      <xdr:colOff>119743</xdr:colOff>
      <xdr:row>2</xdr:row>
      <xdr:rowOff>76200</xdr:rowOff>
    </xdr:to>
    <xdr:pic>
      <xdr:nvPicPr>
        <xdr:cNvPr id="24" name="圖片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316" y="0"/>
          <a:ext cx="2775856" cy="620486"/>
        </a:xfrm>
        <a:prstGeom prst="rect">
          <a:avLst/>
        </a:prstGeom>
      </xdr:spPr>
    </xdr:pic>
    <xdr:clientData/>
  </xdr:twoCellAnchor>
  <xdr:twoCellAnchor editAs="oneCell">
    <xdr:from>
      <xdr:col>11</xdr:col>
      <xdr:colOff>446313</xdr:colOff>
      <xdr:row>0</xdr:row>
      <xdr:rowOff>119744</xdr:rowOff>
    </xdr:from>
    <xdr:to>
      <xdr:col>14</xdr:col>
      <xdr:colOff>283029</xdr:colOff>
      <xdr:row>2</xdr:row>
      <xdr:rowOff>119744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4D9C1AD7-B51F-4AB7-A1F5-5A5FE5B4F5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25" t="21586" r="18565" b="75212"/>
        <a:stretch/>
      </xdr:blipFill>
      <xdr:spPr>
        <a:xfrm>
          <a:off x="7924799" y="119744"/>
          <a:ext cx="2024744" cy="544286"/>
        </a:xfrm>
        <a:prstGeom prst="rect">
          <a:avLst/>
        </a:prstGeom>
      </xdr:spPr>
    </xdr:pic>
    <xdr:clientData/>
  </xdr:twoCellAnchor>
  <xdr:twoCellAnchor editAs="oneCell">
    <xdr:from>
      <xdr:col>14</xdr:col>
      <xdr:colOff>435429</xdr:colOff>
      <xdr:row>0</xdr:row>
      <xdr:rowOff>119743</xdr:rowOff>
    </xdr:from>
    <xdr:to>
      <xdr:col>17</xdr:col>
      <xdr:colOff>674914</xdr:colOff>
      <xdr:row>2</xdr:row>
      <xdr:rowOff>174170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BC2D38B9-C6BB-49A7-BFBE-9CD866D760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10" t="33613" b="21918"/>
        <a:stretch/>
      </xdr:blipFill>
      <xdr:spPr>
        <a:xfrm>
          <a:off x="10101943" y="119743"/>
          <a:ext cx="2427514" cy="598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50"/>
  <sheetViews>
    <sheetView tabSelected="1" topLeftCell="A3" zoomScale="70" zoomScaleNormal="70" workbookViewId="0">
      <selection activeCell="R7" sqref="R7:U7"/>
    </sheetView>
  </sheetViews>
  <sheetFormatPr defaultColWidth="9" defaultRowHeight="16.2"/>
  <cols>
    <col min="1" max="1" width="2.6640625" style="83" customWidth="1"/>
    <col min="2" max="21" width="10.6640625" style="153" customWidth="1"/>
    <col min="22" max="23" width="9" style="146"/>
    <col min="24" max="16384" width="9" style="83"/>
  </cols>
  <sheetData>
    <row r="1" spans="2:23" s="121" customFormat="1" ht="21" customHeight="1">
      <c r="B1" s="209"/>
      <c r="C1" s="209"/>
      <c r="D1" s="209"/>
      <c r="E1" s="209"/>
      <c r="F1" s="210"/>
      <c r="G1" s="210"/>
      <c r="H1" s="210"/>
      <c r="I1" s="210"/>
      <c r="J1" s="211"/>
      <c r="K1" s="212"/>
      <c r="L1" s="212"/>
      <c r="M1" s="212"/>
      <c r="N1" s="210"/>
      <c r="O1" s="210"/>
      <c r="P1" s="210"/>
      <c r="Q1" s="210"/>
      <c r="R1" s="210"/>
      <c r="S1" s="210"/>
      <c r="T1" s="210"/>
      <c r="U1" s="210"/>
      <c r="V1" s="151"/>
      <c r="W1" s="151"/>
    </row>
    <row r="2" spans="2:23" s="121" customFormat="1" ht="21" customHeight="1">
      <c r="B2" s="215"/>
      <c r="C2" s="215"/>
      <c r="D2" s="215"/>
      <c r="E2" s="215"/>
      <c r="F2" s="216"/>
      <c r="G2" s="216"/>
      <c r="H2" s="216"/>
      <c r="I2" s="216"/>
      <c r="J2" s="210"/>
      <c r="K2" s="210"/>
      <c r="L2" s="210"/>
      <c r="M2" s="210"/>
      <c r="N2" s="216"/>
      <c r="O2" s="216"/>
      <c r="P2" s="216"/>
      <c r="Q2" s="216"/>
      <c r="R2" s="216"/>
      <c r="S2" s="216"/>
      <c r="T2" s="216"/>
      <c r="U2" s="216"/>
      <c r="V2" s="151"/>
      <c r="W2" s="151"/>
    </row>
    <row r="3" spans="2:23" s="121" customFormat="1" ht="21" customHeight="1" thickBot="1">
      <c r="B3" s="292"/>
      <c r="C3" s="292"/>
      <c r="D3" s="292"/>
      <c r="E3" s="292"/>
      <c r="F3" s="217"/>
      <c r="G3" s="217"/>
      <c r="H3" s="217"/>
      <c r="I3" s="217"/>
      <c r="J3" s="216"/>
      <c r="K3" s="216"/>
      <c r="L3" s="216"/>
      <c r="M3" s="216"/>
      <c r="N3" s="217"/>
      <c r="O3" s="217"/>
      <c r="P3" s="217"/>
      <c r="Q3" s="217"/>
      <c r="R3" s="217"/>
      <c r="S3" s="217"/>
      <c r="T3" s="217"/>
      <c r="U3" s="217"/>
      <c r="V3" s="151"/>
      <c r="W3" s="151"/>
    </row>
    <row r="4" spans="2:23" s="86" customFormat="1" ht="12" customHeight="1">
      <c r="B4" s="237" t="s">
        <v>208</v>
      </c>
      <c r="C4" s="238"/>
      <c r="D4" s="238"/>
      <c r="E4" s="239"/>
      <c r="F4" s="238" t="s">
        <v>209</v>
      </c>
      <c r="G4" s="238"/>
      <c r="H4" s="238"/>
      <c r="I4" s="238"/>
      <c r="J4" s="240" t="s">
        <v>210</v>
      </c>
      <c r="K4" s="238"/>
      <c r="L4" s="238"/>
      <c r="M4" s="239"/>
      <c r="N4" s="238" t="s">
        <v>211</v>
      </c>
      <c r="O4" s="238"/>
      <c r="P4" s="238"/>
      <c r="Q4" s="239"/>
      <c r="R4" s="238" t="s">
        <v>212</v>
      </c>
      <c r="S4" s="238"/>
      <c r="T4" s="238"/>
      <c r="U4" s="241"/>
    </row>
    <row r="5" spans="2:23" ht="21" customHeight="1">
      <c r="B5" s="242" t="s">
        <v>85</v>
      </c>
      <c r="C5" s="219"/>
      <c r="D5" s="219"/>
      <c r="E5" s="219"/>
      <c r="F5" s="243" t="s">
        <v>86</v>
      </c>
      <c r="G5" s="244"/>
      <c r="H5" s="244"/>
      <c r="I5" s="245"/>
      <c r="J5" s="243" t="s">
        <v>85</v>
      </c>
      <c r="K5" s="244"/>
      <c r="L5" s="244"/>
      <c r="M5" s="245"/>
      <c r="N5" s="218" t="s">
        <v>138</v>
      </c>
      <c r="O5" s="219"/>
      <c r="P5" s="219"/>
      <c r="Q5" s="219"/>
      <c r="R5" s="213" t="s">
        <v>85</v>
      </c>
      <c r="S5" s="213"/>
      <c r="T5" s="213"/>
      <c r="U5" s="214"/>
    </row>
    <row r="6" spans="2:23" s="121" customFormat="1" ht="21" customHeight="1">
      <c r="B6" s="291" t="s">
        <v>188</v>
      </c>
      <c r="C6" s="283"/>
      <c r="D6" s="283"/>
      <c r="E6" s="283"/>
      <c r="F6" s="220" t="s">
        <v>270</v>
      </c>
      <c r="G6" s="221"/>
      <c r="H6" s="221"/>
      <c r="I6" s="222"/>
      <c r="J6" s="223" t="s">
        <v>99</v>
      </c>
      <c r="K6" s="224"/>
      <c r="L6" s="224"/>
      <c r="M6" s="224"/>
      <c r="N6" s="223" t="s">
        <v>132</v>
      </c>
      <c r="O6" s="224"/>
      <c r="P6" s="224"/>
      <c r="Q6" s="224"/>
      <c r="R6" s="282" t="s">
        <v>133</v>
      </c>
      <c r="S6" s="283"/>
      <c r="T6" s="283"/>
      <c r="U6" s="284"/>
      <c r="V6" s="151"/>
      <c r="W6" s="151"/>
    </row>
    <row r="7" spans="2:23" s="182" customFormat="1" ht="21" customHeight="1">
      <c r="B7" s="285" t="s">
        <v>275</v>
      </c>
      <c r="C7" s="286"/>
      <c r="D7" s="286"/>
      <c r="E7" s="287"/>
      <c r="F7" s="264" t="s">
        <v>248</v>
      </c>
      <c r="G7" s="235"/>
      <c r="H7" s="235"/>
      <c r="I7" s="252"/>
      <c r="J7" s="288" t="s">
        <v>251</v>
      </c>
      <c r="K7" s="270"/>
      <c r="L7" s="270"/>
      <c r="M7" s="270"/>
      <c r="N7" s="234" t="s">
        <v>246</v>
      </c>
      <c r="O7" s="235"/>
      <c r="P7" s="235"/>
      <c r="Q7" s="235"/>
      <c r="R7" s="381" t="s">
        <v>289</v>
      </c>
      <c r="S7" s="382"/>
      <c r="T7" s="382"/>
      <c r="U7" s="383"/>
      <c r="V7" s="150"/>
      <c r="W7" s="150"/>
    </row>
    <row r="8" spans="2:23" s="182" customFormat="1" ht="21" customHeight="1">
      <c r="B8" s="273" t="s">
        <v>98</v>
      </c>
      <c r="C8" s="274"/>
      <c r="D8" s="274"/>
      <c r="E8" s="256"/>
      <c r="F8" s="225" t="s">
        <v>250</v>
      </c>
      <c r="G8" s="226"/>
      <c r="H8" s="226"/>
      <c r="I8" s="227"/>
      <c r="J8" s="228" t="s">
        <v>273</v>
      </c>
      <c r="K8" s="229"/>
      <c r="L8" s="229"/>
      <c r="M8" s="229"/>
      <c r="N8" s="230" t="s">
        <v>274</v>
      </c>
      <c r="O8" s="231"/>
      <c r="P8" s="231"/>
      <c r="Q8" s="231"/>
      <c r="R8" s="256" t="s">
        <v>110</v>
      </c>
      <c r="S8" s="226"/>
      <c r="T8" s="226"/>
      <c r="U8" s="257"/>
      <c r="V8" s="150"/>
      <c r="W8" s="150"/>
    </row>
    <row r="9" spans="2:23" s="113" customFormat="1" ht="21" customHeight="1">
      <c r="B9" s="271" t="s">
        <v>271</v>
      </c>
      <c r="C9" s="272"/>
      <c r="D9" s="272"/>
      <c r="E9" s="253"/>
      <c r="F9" s="253" t="s">
        <v>271</v>
      </c>
      <c r="G9" s="254"/>
      <c r="H9" s="254"/>
      <c r="I9" s="255"/>
      <c r="J9" s="253" t="s">
        <v>271</v>
      </c>
      <c r="K9" s="254"/>
      <c r="L9" s="254"/>
      <c r="M9" s="255"/>
      <c r="N9" s="253" t="s">
        <v>271</v>
      </c>
      <c r="O9" s="254"/>
      <c r="P9" s="254"/>
      <c r="Q9" s="254"/>
      <c r="R9" s="253" t="s">
        <v>271</v>
      </c>
      <c r="S9" s="254"/>
      <c r="T9" s="254"/>
      <c r="U9" s="258"/>
      <c r="V9" s="147"/>
      <c r="W9" s="147"/>
    </row>
    <row r="10" spans="2:23" s="108" customFormat="1" ht="21" customHeight="1">
      <c r="B10" s="259" t="s">
        <v>286</v>
      </c>
      <c r="C10" s="260"/>
      <c r="D10" s="260"/>
      <c r="E10" s="261"/>
      <c r="F10" s="260" t="s">
        <v>109</v>
      </c>
      <c r="G10" s="260"/>
      <c r="H10" s="260"/>
      <c r="I10" s="260"/>
      <c r="J10" s="260" t="s">
        <v>228</v>
      </c>
      <c r="K10" s="260"/>
      <c r="L10" s="260"/>
      <c r="M10" s="260"/>
      <c r="N10" s="261" t="s">
        <v>229</v>
      </c>
      <c r="O10" s="305"/>
      <c r="P10" s="305"/>
      <c r="Q10" s="305"/>
      <c r="R10" s="261" t="s">
        <v>207</v>
      </c>
      <c r="S10" s="305"/>
      <c r="T10" s="305"/>
      <c r="U10" s="306"/>
      <c r="V10" s="148"/>
      <c r="W10" s="148"/>
    </row>
    <row r="11" spans="2:23" s="94" customFormat="1" ht="13.05" customHeight="1">
      <c r="B11" s="162" t="s">
        <v>45</v>
      </c>
      <c r="C11" s="163">
        <f>第一明細!W12</f>
        <v>864.3</v>
      </c>
      <c r="D11" s="164" t="s">
        <v>9</v>
      </c>
      <c r="E11" s="165">
        <f>第一明細!W8</f>
        <v>25.5</v>
      </c>
      <c r="F11" s="154" t="s">
        <v>45</v>
      </c>
      <c r="G11" s="155">
        <f>第一明細!W20</f>
        <v>838.1</v>
      </c>
      <c r="H11" s="154" t="s">
        <v>9</v>
      </c>
      <c r="I11" s="156">
        <f>第一明細!W16</f>
        <v>26.5</v>
      </c>
      <c r="J11" s="154" t="s">
        <v>45</v>
      </c>
      <c r="K11" s="155">
        <f>第一明細!W28</f>
        <v>893.7</v>
      </c>
      <c r="L11" s="154" t="s">
        <v>9</v>
      </c>
      <c r="M11" s="156">
        <f>第一明細!W24</f>
        <v>28.5</v>
      </c>
      <c r="N11" s="154" t="s">
        <v>45</v>
      </c>
      <c r="O11" s="155">
        <f>第一明細!W36</f>
        <v>803.7</v>
      </c>
      <c r="P11" s="154" t="s">
        <v>9</v>
      </c>
      <c r="Q11" s="157">
        <f>第一明細!W32</f>
        <v>24.5</v>
      </c>
      <c r="R11" s="166" t="s">
        <v>45</v>
      </c>
      <c r="S11" s="155">
        <f>第一明細!W44</f>
        <v>849.4</v>
      </c>
      <c r="T11" s="154" t="s">
        <v>9</v>
      </c>
      <c r="U11" s="167">
        <f>第一明細!W40</f>
        <v>27</v>
      </c>
      <c r="V11" s="149"/>
      <c r="W11" s="149"/>
    </row>
    <row r="12" spans="2:23" s="94" customFormat="1" ht="13.05" customHeight="1" thickBot="1">
      <c r="B12" s="168" t="s">
        <v>7</v>
      </c>
      <c r="C12" s="159">
        <f>第一明細!W6</f>
        <v>125</v>
      </c>
      <c r="D12" s="158" t="s">
        <v>11</v>
      </c>
      <c r="E12" s="160">
        <f>第一明細!W10</f>
        <v>33.700000000000003</v>
      </c>
      <c r="F12" s="158" t="s">
        <v>7</v>
      </c>
      <c r="G12" s="159">
        <f>第一明細!W14</f>
        <v>119</v>
      </c>
      <c r="H12" s="158" t="s">
        <v>11</v>
      </c>
      <c r="I12" s="159">
        <f>第一明細!W18</f>
        <v>30.9</v>
      </c>
      <c r="J12" s="158" t="s">
        <v>7</v>
      </c>
      <c r="K12" s="159">
        <f>第一明細!W22</f>
        <v>125</v>
      </c>
      <c r="L12" s="158" t="s">
        <v>11</v>
      </c>
      <c r="M12" s="159">
        <f>第一明細!W26</f>
        <v>34.300000000000004</v>
      </c>
      <c r="N12" s="158" t="s">
        <v>7</v>
      </c>
      <c r="O12" s="159">
        <f>第一明細!W30</f>
        <v>115</v>
      </c>
      <c r="P12" s="158" t="s">
        <v>11</v>
      </c>
      <c r="Q12" s="160">
        <f>第一明細!W34</f>
        <v>30.8</v>
      </c>
      <c r="R12" s="168" t="s">
        <v>7</v>
      </c>
      <c r="S12" s="159">
        <f>第一明細!W38</f>
        <v>120</v>
      </c>
      <c r="T12" s="158" t="s">
        <v>11</v>
      </c>
      <c r="U12" s="169">
        <f>第一明細!W42</f>
        <v>31.6</v>
      </c>
      <c r="V12" s="149"/>
      <c r="W12" s="149"/>
    </row>
    <row r="13" spans="2:23" s="86" customFormat="1" ht="12" customHeight="1">
      <c r="B13" s="237" t="s">
        <v>213</v>
      </c>
      <c r="C13" s="238"/>
      <c r="D13" s="238"/>
      <c r="E13" s="239"/>
      <c r="F13" s="238" t="s">
        <v>214</v>
      </c>
      <c r="G13" s="238"/>
      <c r="H13" s="238"/>
      <c r="I13" s="238"/>
      <c r="J13" s="240" t="s">
        <v>215</v>
      </c>
      <c r="K13" s="238"/>
      <c r="L13" s="238"/>
      <c r="M13" s="238"/>
      <c r="N13" s="249" t="s">
        <v>216</v>
      </c>
      <c r="O13" s="250"/>
      <c r="P13" s="250"/>
      <c r="Q13" s="250"/>
      <c r="R13" s="249" t="s">
        <v>217</v>
      </c>
      <c r="S13" s="250"/>
      <c r="T13" s="250"/>
      <c r="U13" s="275"/>
      <c r="V13" s="146"/>
      <c r="W13" s="146"/>
    </row>
    <row r="14" spans="2:23" ht="21" customHeight="1">
      <c r="B14" s="242" t="s">
        <v>85</v>
      </c>
      <c r="C14" s="219"/>
      <c r="D14" s="219"/>
      <c r="E14" s="219"/>
      <c r="F14" s="218" t="s">
        <v>88</v>
      </c>
      <c r="G14" s="219"/>
      <c r="H14" s="219"/>
      <c r="I14" s="276"/>
      <c r="J14" s="277" t="s">
        <v>131</v>
      </c>
      <c r="K14" s="244"/>
      <c r="L14" s="244"/>
      <c r="M14" s="245"/>
      <c r="N14" s="218" t="s">
        <v>139</v>
      </c>
      <c r="O14" s="219"/>
      <c r="P14" s="219"/>
      <c r="Q14" s="219"/>
      <c r="R14" s="213" t="s">
        <v>85</v>
      </c>
      <c r="S14" s="213"/>
      <c r="T14" s="213"/>
      <c r="U14" s="214"/>
    </row>
    <row r="15" spans="2:23" s="121" customFormat="1" ht="21" customHeight="1">
      <c r="B15" s="278" t="s">
        <v>241</v>
      </c>
      <c r="C15" s="279"/>
      <c r="D15" s="279"/>
      <c r="E15" s="279"/>
      <c r="F15" s="220" t="s">
        <v>267</v>
      </c>
      <c r="G15" s="221"/>
      <c r="H15" s="221"/>
      <c r="I15" s="222"/>
      <c r="J15" s="300" t="s">
        <v>254</v>
      </c>
      <c r="K15" s="301"/>
      <c r="L15" s="301"/>
      <c r="M15" s="302"/>
      <c r="N15" s="303" t="s">
        <v>100</v>
      </c>
      <c r="O15" s="304"/>
      <c r="P15" s="304"/>
      <c r="Q15" s="304"/>
      <c r="R15" s="282" t="s">
        <v>268</v>
      </c>
      <c r="S15" s="283"/>
      <c r="T15" s="283"/>
      <c r="U15" s="284"/>
      <c r="V15" s="151"/>
      <c r="W15" s="151"/>
    </row>
    <row r="16" spans="2:23" s="121" customFormat="1" ht="21" customHeight="1">
      <c r="B16" s="307" t="s">
        <v>240</v>
      </c>
      <c r="C16" s="235"/>
      <c r="D16" s="235"/>
      <c r="E16" s="235"/>
      <c r="F16" s="308" t="s">
        <v>269</v>
      </c>
      <c r="G16" s="235"/>
      <c r="H16" s="235"/>
      <c r="I16" s="252"/>
      <c r="J16" s="266" t="s">
        <v>136</v>
      </c>
      <c r="K16" s="266"/>
      <c r="L16" s="266"/>
      <c r="M16" s="309"/>
      <c r="N16" s="310" t="s">
        <v>198</v>
      </c>
      <c r="O16" s="283"/>
      <c r="P16" s="283"/>
      <c r="Q16" s="283"/>
      <c r="R16" s="294" t="s">
        <v>204</v>
      </c>
      <c r="S16" s="221"/>
      <c r="T16" s="221"/>
      <c r="U16" s="296"/>
      <c r="V16" s="151"/>
      <c r="W16" s="151"/>
    </row>
    <row r="17" spans="2:23" s="121" customFormat="1" ht="21" customHeight="1">
      <c r="B17" s="311" t="s">
        <v>274</v>
      </c>
      <c r="C17" s="267"/>
      <c r="D17" s="267"/>
      <c r="E17" s="267"/>
      <c r="F17" s="230" t="s">
        <v>272</v>
      </c>
      <c r="G17" s="231"/>
      <c r="H17" s="231"/>
      <c r="I17" s="312"/>
      <c r="J17" s="313" t="s">
        <v>256</v>
      </c>
      <c r="K17" s="314"/>
      <c r="L17" s="314"/>
      <c r="M17" s="314"/>
      <c r="N17" s="315" t="s">
        <v>273</v>
      </c>
      <c r="O17" s="316"/>
      <c r="P17" s="316"/>
      <c r="Q17" s="316"/>
      <c r="R17" s="295" t="s">
        <v>245</v>
      </c>
      <c r="S17" s="304"/>
      <c r="T17" s="304"/>
      <c r="U17" s="317"/>
      <c r="V17" s="151"/>
      <c r="W17" s="151"/>
    </row>
    <row r="18" spans="2:23" s="113" customFormat="1" ht="21" customHeight="1">
      <c r="B18" s="271" t="s">
        <v>271</v>
      </c>
      <c r="C18" s="272"/>
      <c r="D18" s="272"/>
      <c r="E18" s="253"/>
      <c r="F18" s="253" t="s">
        <v>271</v>
      </c>
      <c r="G18" s="254"/>
      <c r="H18" s="254"/>
      <c r="I18" s="255"/>
      <c r="J18" s="253" t="s">
        <v>271</v>
      </c>
      <c r="K18" s="254"/>
      <c r="L18" s="254"/>
      <c r="M18" s="255"/>
      <c r="N18" s="253" t="s">
        <v>271</v>
      </c>
      <c r="O18" s="254"/>
      <c r="P18" s="254"/>
      <c r="Q18" s="254"/>
      <c r="R18" s="253" t="s">
        <v>271</v>
      </c>
      <c r="S18" s="254"/>
      <c r="T18" s="254"/>
      <c r="U18" s="258"/>
      <c r="V18" s="147"/>
      <c r="W18" s="147"/>
    </row>
    <row r="19" spans="2:23" s="108" customFormat="1" ht="21" customHeight="1">
      <c r="B19" s="318" t="s">
        <v>230</v>
      </c>
      <c r="C19" s="305"/>
      <c r="D19" s="305"/>
      <c r="E19" s="319"/>
      <c r="F19" s="218" t="s">
        <v>92</v>
      </c>
      <c r="G19" s="219"/>
      <c r="H19" s="219"/>
      <c r="I19" s="276"/>
      <c r="J19" s="319" t="s">
        <v>231</v>
      </c>
      <c r="K19" s="260"/>
      <c r="L19" s="260"/>
      <c r="M19" s="261"/>
      <c r="N19" s="261" t="s">
        <v>232</v>
      </c>
      <c r="O19" s="305"/>
      <c r="P19" s="305"/>
      <c r="Q19" s="319"/>
      <c r="R19" s="261" t="s">
        <v>233</v>
      </c>
      <c r="S19" s="305"/>
      <c r="T19" s="305"/>
      <c r="U19" s="306"/>
      <c r="V19" s="148"/>
      <c r="W19" s="148"/>
    </row>
    <row r="20" spans="2:23" s="94" customFormat="1" ht="13.05" customHeight="1">
      <c r="B20" s="162" t="s">
        <v>45</v>
      </c>
      <c r="C20" s="163">
        <f>第二週明細!W11</f>
        <v>828</v>
      </c>
      <c r="D20" s="164" t="s">
        <v>9</v>
      </c>
      <c r="E20" s="165">
        <f>第二週明細!W7</f>
        <v>26</v>
      </c>
      <c r="F20" s="154" t="s">
        <v>70</v>
      </c>
      <c r="G20" s="155">
        <f>第二週明細!W19</f>
        <v>875.8</v>
      </c>
      <c r="H20" s="154" t="s">
        <v>9</v>
      </c>
      <c r="I20" s="156">
        <f>第二週明細!W15</f>
        <v>29</v>
      </c>
      <c r="J20" s="170" t="s">
        <v>70</v>
      </c>
      <c r="K20" s="155">
        <f>第二週明細!W27</f>
        <v>816.3</v>
      </c>
      <c r="L20" s="154" t="s">
        <v>9</v>
      </c>
      <c r="M20" s="157">
        <f>第二週明細!W23</f>
        <v>27.5</v>
      </c>
      <c r="N20" s="154" t="s">
        <v>70</v>
      </c>
      <c r="O20" s="155">
        <f>第二週明細!W35</f>
        <v>833.4</v>
      </c>
      <c r="P20" s="154" t="s">
        <v>9</v>
      </c>
      <c r="Q20" s="156">
        <f>第二週明細!W31</f>
        <v>27</v>
      </c>
      <c r="R20" s="154" t="s">
        <v>71</v>
      </c>
      <c r="S20" s="155">
        <f>第二週明細!W43</f>
        <v>838.1</v>
      </c>
      <c r="T20" s="154" t="s">
        <v>9</v>
      </c>
      <c r="U20" s="167">
        <f>第二週明細!W39</f>
        <v>26.5</v>
      </c>
      <c r="V20" s="149"/>
      <c r="W20" s="149"/>
    </row>
    <row r="21" spans="2:23" s="94" customFormat="1" ht="13.05" customHeight="1" thickBot="1">
      <c r="B21" s="168" t="s">
        <v>7</v>
      </c>
      <c r="C21" s="159">
        <f>第二週明細!W5</f>
        <v>115.5</v>
      </c>
      <c r="D21" s="158" t="s">
        <v>11</v>
      </c>
      <c r="E21" s="160">
        <f>第二週明細!W9</f>
        <v>33</v>
      </c>
      <c r="F21" s="158" t="s">
        <v>7</v>
      </c>
      <c r="G21" s="159">
        <f>第二週明細!W13</f>
        <v>119.5</v>
      </c>
      <c r="H21" s="158" t="s">
        <v>72</v>
      </c>
      <c r="I21" s="159">
        <f>第二週明細!W17</f>
        <v>34.199999999999996</v>
      </c>
      <c r="J21" s="158" t="s">
        <v>7</v>
      </c>
      <c r="K21" s="159">
        <f>第二週明細!W21</f>
        <v>111</v>
      </c>
      <c r="L21" s="158" t="s">
        <v>11</v>
      </c>
      <c r="M21" s="160">
        <f>第二週明細!W25</f>
        <v>31.2</v>
      </c>
      <c r="N21" s="158" t="s">
        <v>7</v>
      </c>
      <c r="O21" s="171">
        <f>第二週明細!W29</f>
        <v>116.5</v>
      </c>
      <c r="P21" s="172" t="s">
        <v>11</v>
      </c>
      <c r="Q21" s="171">
        <f>第二週明細!W33</f>
        <v>31.1</v>
      </c>
      <c r="R21" s="172" t="s">
        <v>7</v>
      </c>
      <c r="S21" s="171">
        <f>第二週明細!W37</f>
        <v>119</v>
      </c>
      <c r="T21" s="172" t="s">
        <v>11</v>
      </c>
      <c r="U21" s="174">
        <f>第二週明細!W41</f>
        <v>30.9</v>
      </c>
      <c r="V21" s="149"/>
      <c r="W21" s="149"/>
    </row>
    <row r="22" spans="2:23" s="86" customFormat="1" ht="12" customHeight="1">
      <c r="B22" s="237" t="s">
        <v>218</v>
      </c>
      <c r="C22" s="238"/>
      <c r="D22" s="238"/>
      <c r="E22" s="238"/>
      <c r="F22" s="248" t="s">
        <v>219</v>
      </c>
      <c r="G22" s="248"/>
      <c r="H22" s="248"/>
      <c r="I22" s="248"/>
      <c r="J22" s="248" t="s">
        <v>220</v>
      </c>
      <c r="K22" s="248"/>
      <c r="L22" s="248"/>
      <c r="M22" s="249"/>
      <c r="N22" s="249" t="s">
        <v>221</v>
      </c>
      <c r="O22" s="247"/>
      <c r="P22" s="247"/>
      <c r="Q22" s="240"/>
      <c r="R22" s="239" t="s">
        <v>222</v>
      </c>
      <c r="S22" s="247"/>
      <c r="T22" s="247"/>
      <c r="U22" s="322"/>
      <c r="V22" s="146"/>
      <c r="W22" s="146"/>
    </row>
    <row r="23" spans="2:23" ht="21" customHeight="1">
      <c r="B23" s="242" t="s">
        <v>85</v>
      </c>
      <c r="C23" s="219"/>
      <c r="D23" s="219"/>
      <c r="E23" s="219"/>
      <c r="F23" s="243" t="s">
        <v>87</v>
      </c>
      <c r="G23" s="244"/>
      <c r="H23" s="244"/>
      <c r="I23" s="244"/>
      <c r="J23" s="243" t="s">
        <v>85</v>
      </c>
      <c r="K23" s="244"/>
      <c r="L23" s="244"/>
      <c r="M23" s="244"/>
      <c r="N23" s="218" t="s">
        <v>138</v>
      </c>
      <c r="O23" s="219"/>
      <c r="P23" s="219"/>
      <c r="Q23" s="276"/>
      <c r="R23" s="213" t="s">
        <v>85</v>
      </c>
      <c r="S23" s="213"/>
      <c r="T23" s="213"/>
      <c r="U23" s="214"/>
    </row>
    <row r="24" spans="2:23" s="121" customFormat="1" ht="21" customHeight="1">
      <c r="B24" s="307" t="s">
        <v>276</v>
      </c>
      <c r="C24" s="235"/>
      <c r="D24" s="235"/>
      <c r="E24" s="235"/>
      <c r="F24" s="294" t="s">
        <v>134</v>
      </c>
      <c r="G24" s="221"/>
      <c r="H24" s="221"/>
      <c r="I24" s="221"/>
      <c r="J24" s="220" t="s">
        <v>263</v>
      </c>
      <c r="K24" s="221"/>
      <c r="L24" s="221"/>
      <c r="M24" s="221"/>
      <c r="N24" s="323" t="s">
        <v>264</v>
      </c>
      <c r="O24" s="279"/>
      <c r="P24" s="279"/>
      <c r="Q24" s="324"/>
      <c r="R24" s="325" t="s">
        <v>265</v>
      </c>
      <c r="S24" s="283"/>
      <c r="T24" s="283"/>
      <c r="U24" s="284"/>
      <c r="V24" s="151"/>
      <c r="W24" s="151"/>
    </row>
    <row r="25" spans="2:23" s="121" customFormat="1" ht="21" customHeight="1">
      <c r="B25" s="326" t="s">
        <v>98</v>
      </c>
      <c r="C25" s="270"/>
      <c r="D25" s="270"/>
      <c r="E25" s="270"/>
      <c r="F25" s="265" t="s">
        <v>182</v>
      </c>
      <c r="G25" s="266"/>
      <c r="H25" s="266"/>
      <c r="I25" s="266"/>
      <c r="J25" s="289" t="s">
        <v>241</v>
      </c>
      <c r="K25" s="270"/>
      <c r="L25" s="270"/>
      <c r="M25" s="270"/>
      <c r="N25" s="251" t="s">
        <v>258</v>
      </c>
      <c r="O25" s="235"/>
      <c r="P25" s="235"/>
      <c r="Q25" s="252"/>
      <c r="R25" s="320" t="s">
        <v>266</v>
      </c>
      <c r="S25" s="266"/>
      <c r="T25" s="266"/>
      <c r="U25" s="321"/>
      <c r="V25" s="151"/>
      <c r="W25" s="151"/>
    </row>
    <row r="26" spans="2:23" s="121" customFormat="1" ht="21" customHeight="1">
      <c r="B26" s="328" t="s">
        <v>274</v>
      </c>
      <c r="C26" s="267"/>
      <c r="D26" s="267"/>
      <c r="E26" s="267"/>
      <c r="F26" s="234" t="s">
        <v>277</v>
      </c>
      <c r="G26" s="235"/>
      <c r="H26" s="235"/>
      <c r="I26" s="235"/>
      <c r="J26" s="289" t="s">
        <v>189</v>
      </c>
      <c r="K26" s="266"/>
      <c r="L26" s="266"/>
      <c r="M26" s="266"/>
      <c r="N26" s="329" t="s">
        <v>275</v>
      </c>
      <c r="O26" s="267"/>
      <c r="P26" s="267"/>
      <c r="Q26" s="330"/>
      <c r="R26" s="230" t="s">
        <v>273</v>
      </c>
      <c r="S26" s="231"/>
      <c r="T26" s="231"/>
      <c r="U26" s="331"/>
      <c r="V26" s="151"/>
      <c r="W26" s="151"/>
    </row>
    <row r="27" spans="2:23" s="113" customFormat="1" ht="21" customHeight="1">
      <c r="B27" s="271" t="s">
        <v>271</v>
      </c>
      <c r="C27" s="272"/>
      <c r="D27" s="272"/>
      <c r="E27" s="253"/>
      <c r="F27" s="253" t="s">
        <v>271</v>
      </c>
      <c r="G27" s="254"/>
      <c r="H27" s="254"/>
      <c r="I27" s="255"/>
      <c r="J27" s="253" t="s">
        <v>271</v>
      </c>
      <c r="K27" s="254"/>
      <c r="L27" s="254"/>
      <c r="M27" s="255"/>
      <c r="N27" s="253" t="s">
        <v>271</v>
      </c>
      <c r="O27" s="254"/>
      <c r="P27" s="254"/>
      <c r="Q27" s="254"/>
      <c r="R27" s="253" t="s">
        <v>271</v>
      </c>
      <c r="S27" s="254"/>
      <c r="T27" s="254"/>
      <c r="U27" s="258"/>
      <c r="V27" s="147"/>
      <c r="W27" s="147"/>
    </row>
    <row r="28" spans="2:23" s="95" customFormat="1" ht="21" customHeight="1">
      <c r="B28" s="318" t="s">
        <v>234</v>
      </c>
      <c r="C28" s="305"/>
      <c r="D28" s="305"/>
      <c r="E28" s="305"/>
      <c r="F28" s="261" t="s">
        <v>235</v>
      </c>
      <c r="G28" s="305"/>
      <c r="H28" s="305"/>
      <c r="I28" s="305"/>
      <c r="J28" s="261" t="s">
        <v>207</v>
      </c>
      <c r="K28" s="305"/>
      <c r="L28" s="305"/>
      <c r="M28" s="305"/>
      <c r="N28" s="261" t="s">
        <v>236</v>
      </c>
      <c r="O28" s="305"/>
      <c r="P28" s="305"/>
      <c r="Q28" s="319"/>
      <c r="R28" s="261" t="s">
        <v>237</v>
      </c>
      <c r="S28" s="305"/>
      <c r="T28" s="305"/>
      <c r="U28" s="306"/>
      <c r="V28" s="150"/>
      <c r="W28" s="150"/>
    </row>
    <row r="29" spans="2:23" s="94" customFormat="1" ht="13.05" customHeight="1">
      <c r="B29" s="175" t="s">
        <v>69</v>
      </c>
      <c r="C29" s="155">
        <f>'第三週明細 '!W12</f>
        <v>872.2</v>
      </c>
      <c r="D29" s="176" t="s">
        <v>73</v>
      </c>
      <c r="E29" s="157">
        <f>'第三週明細 '!W8</f>
        <v>29</v>
      </c>
      <c r="F29" s="154" t="s">
        <v>74</v>
      </c>
      <c r="G29" s="155">
        <f>'第三週明細 '!W20</f>
        <v>838.1</v>
      </c>
      <c r="H29" s="154" t="s">
        <v>9</v>
      </c>
      <c r="I29" s="157">
        <f>'第三週明細 '!W16</f>
        <v>26.5</v>
      </c>
      <c r="J29" s="154" t="s">
        <v>74</v>
      </c>
      <c r="K29" s="155">
        <f>'第三週明細 '!W28</f>
        <v>842</v>
      </c>
      <c r="L29" s="154" t="s">
        <v>9</v>
      </c>
      <c r="M29" s="157">
        <f>'第三週明細 '!W24</f>
        <v>26</v>
      </c>
      <c r="N29" s="164" t="s">
        <v>45</v>
      </c>
      <c r="O29" s="155">
        <f>'第三週明細 '!W36</f>
        <v>874.09999999999991</v>
      </c>
      <c r="P29" s="154" t="s">
        <v>9</v>
      </c>
      <c r="Q29" s="156">
        <f>'第三週明細 '!W32</f>
        <v>26.5</v>
      </c>
      <c r="R29" s="154" t="s">
        <v>45</v>
      </c>
      <c r="S29" s="155">
        <f>'第三週明細 '!W44</f>
        <v>865</v>
      </c>
      <c r="T29" s="154" t="s">
        <v>9</v>
      </c>
      <c r="U29" s="167">
        <f>'第三週明細 '!W40</f>
        <v>29</v>
      </c>
      <c r="V29" s="149"/>
      <c r="W29" s="149"/>
    </row>
    <row r="30" spans="2:23" s="94" customFormat="1" ht="13.05" customHeight="1" thickBot="1">
      <c r="B30" s="177" t="s">
        <v>75</v>
      </c>
      <c r="C30" s="178">
        <f>'第三週明細 '!W6</f>
        <v>118.5</v>
      </c>
      <c r="D30" s="161" t="s">
        <v>76</v>
      </c>
      <c r="E30" s="179">
        <f>'第三週明細 '!W10</f>
        <v>34.299999999999997</v>
      </c>
      <c r="F30" s="172" t="s">
        <v>7</v>
      </c>
      <c r="G30" s="171">
        <f>'第三週明細 '!W14</f>
        <v>119</v>
      </c>
      <c r="H30" s="172" t="s">
        <v>11</v>
      </c>
      <c r="I30" s="173">
        <f>'第三週明細 '!W18</f>
        <v>30.9</v>
      </c>
      <c r="J30" s="172" t="s">
        <v>7</v>
      </c>
      <c r="K30" s="171">
        <f>'第三週明細 '!W22</f>
        <v>121.5</v>
      </c>
      <c r="L30" s="172" t="s">
        <v>11</v>
      </c>
      <c r="M30" s="173">
        <f>'第三週明細 '!W26</f>
        <v>30.500000000000004</v>
      </c>
      <c r="N30" s="158" t="s">
        <v>7</v>
      </c>
      <c r="O30" s="160">
        <f>'第三週明細 '!W30</f>
        <v>124</v>
      </c>
      <c r="P30" s="158" t="s">
        <v>11</v>
      </c>
      <c r="Q30" s="159">
        <f>'第三週明細 '!W34</f>
        <v>34.899999999999991</v>
      </c>
      <c r="R30" s="158" t="s">
        <v>7</v>
      </c>
      <c r="S30" s="160">
        <f>'第三週明細 '!W38</f>
        <v>117</v>
      </c>
      <c r="T30" s="158" t="s">
        <v>11</v>
      </c>
      <c r="U30" s="169">
        <f>'第三週明細 '!W42</f>
        <v>34</v>
      </c>
      <c r="V30" s="149"/>
      <c r="W30" s="149"/>
    </row>
    <row r="31" spans="2:23" s="86" customFormat="1" ht="12" customHeight="1">
      <c r="B31" s="246" t="s">
        <v>223</v>
      </c>
      <c r="C31" s="247"/>
      <c r="D31" s="247"/>
      <c r="E31" s="240"/>
      <c r="F31" s="238" t="s">
        <v>224</v>
      </c>
      <c r="G31" s="238"/>
      <c r="H31" s="238"/>
      <c r="I31" s="238"/>
      <c r="J31" s="238" t="s">
        <v>225</v>
      </c>
      <c r="K31" s="238"/>
      <c r="L31" s="238"/>
      <c r="M31" s="238"/>
      <c r="N31" s="248" t="s">
        <v>226</v>
      </c>
      <c r="O31" s="248"/>
      <c r="P31" s="248"/>
      <c r="Q31" s="249"/>
      <c r="R31" s="249" t="s">
        <v>227</v>
      </c>
      <c r="S31" s="250"/>
      <c r="T31" s="250"/>
      <c r="U31" s="275"/>
    </row>
    <row r="32" spans="2:23" ht="21" customHeight="1">
      <c r="B32" s="242" t="s">
        <v>85</v>
      </c>
      <c r="C32" s="219"/>
      <c r="D32" s="219"/>
      <c r="E32" s="219"/>
      <c r="F32" s="243" t="s">
        <v>111</v>
      </c>
      <c r="G32" s="244"/>
      <c r="H32" s="244"/>
      <c r="I32" s="244"/>
      <c r="J32" s="243" t="s">
        <v>124</v>
      </c>
      <c r="K32" s="244"/>
      <c r="L32" s="244"/>
      <c r="M32" s="245"/>
      <c r="N32" s="243" t="s">
        <v>139</v>
      </c>
      <c r="O32" s="244"/>
      <c r="P32" s="244"/>
      <c r="Q32" s="244"/>
      <c r="R32" s="243" t="s">
        <v>85</v>
      </c>
      <c r="S32" s="244"/>
      <c r="T32" s="244"/>
      <c r="U32" s="298"/>
    </row>
    <row r="33" spans="2:24" s="95" customFormat="1" ht="21" customHeight="1">
      <c r="B33" s="291" t="s">
        <v>242</v>
      </c>
      <c r="C33" s="283"/>
      <c r="D33" s="283"/>
      <c r="E33" s="283"/>
      <c r="F33" s="294" t="s">
        <v>205</v>
      </c>
      <c r="G33" s="221"/>
      <c r="H33" s="221"/>
      <c r="I33" s="221"/>
      <c r="J33" s="282" t="s">
        <v>261</v>
      </c>
      <c r="K33" s="283"/>
      <c r="L33" s="283"/>
      <c r="M33" s="283"/>
      <c r="N33" s="294" t="s">
        <v>137</v>
      </c>
      <c r="O33" s="221"/>
      <c r="P33" s="221"/>
      <c r="Q33" s="221"/>
      <c r="R33" s="295" t="s">
        <v>245</v>
      </c>
      <c r="S33" s="221"/>
      <c r="T33" s="221"/>
      <c r="U33" s="296"/>
      <c r="V33" s="297"/>
      <c r="W33" s="297"/>
      <c r="X33" s="297"/>
    </row>
    <row r="34" spans="2:24" s="95" customFormat="1" ht="21" customHeight="1">
      <c r="B34" s="299" t="s">
        <v>133</v>
      </c>
      <c r="C34" s="266"/>
      <c r="D34" s="266"/>
      <c r="E34" s="266"/>
      <c r="F34" s="265" t="s">
        <v>135</v>
      </c>
      <c r="G34" s="266"/>
      <c r="H34" s="266"/>
      <c r="I34" s="266"/>
      <c r="J34" s="269" t="s">
        <v>191</v>
      </c>
      <c r="K34" s="270"/>
      <c r="L34" s="270"/>
      <c r="M34" s="270"/>
      <c r="N34" s="232" t="s">
        <v>274</v>
      </c>
      <c r="O34" s="233"/>
      <c r="P34" s="233"/>
      <c r="Q34" s="233"/>
      <c r="R34" s="234" t="s">
        <v>262</v>
      </c>
      <c r="S34" s="235"/>
      <c r="T34" s="235"/>
      <c r="U34" s="236"/>
      <c r="V34" s="293"/>
      <c r="W34" s="293"/>
      <c r="X34" s="293"/>
    </row>
    <row r="35" spans="2:24" s="95" customFormat="1" ht="21" customHeight="1">
      <c r="B35" s="262" t="s">
        <v>278</v>
      </c>
      <c r="C35" s="263"/>
      <c r="D35" s="263"/>
      <c r="E35" s="263"/>
      <c r="F35" s="264" t="s">
        <v>190</v>
      </c>
      <c r="G35" s="235"/>
      <c r="H35" s="235"/>
      <c r="I35" s="235"/>
      <c r="J35" s="265" t="s">
        <v>101</v>
      </c>
      <c r="K35" s="266"/>
      <c r="L35" s="266"/>
      <c r="M35" s="266"/>
      <c r="N35" s="265" t="s">
        <v>93</v>
      </c>
      <c r="O35" s="266"/>
      <c r="P35" s="266"/>
      <c r="Q35" s="266"/>
      <c r="R35" s="230" t="s">
        <v>273</v>
      </c>
      <c r="S35" s="267"/>
      <c r="T35" s="267"/>
      <c r="U35" s="268"/>
      <c r="V35" s="280"/>
      <c r="W35" s="281"/>
      <c r="X35" s="281"/>
    </row>
    <row r="36" spans="2:24" s="113" customFormat="1" ht="21" customHeight="1">
      <c r="B36" s="271" t="s">
        <v>271</v>
      </c>
      <c r="C36" s="272"/>
      <c r="D36" s="272"/>
      <c r="E36" s="253"/>
      <c r="F36" s="253" t="s">
        <v>271</v>
      </c>
      <c r="G36" s="254"/>
      <c r="H36" s="254"/>
      <c r="I36" s="255"/>
      <c r="J36" s="253" t="s">
        <v>271</v>
      </c>
      <c r="K36" s="254"/>
      <c r="L36" s="254"/>
      <c r="M36" s="255"/>
      <c r="N36" s="253" t="s">
        <v>271</v>
      </c>
      <c r="O36" s="254"/>
      <c r="P36" s="254"/>
      <c r="Q36" s="254"/>
      <c r="R36" s="253" t="s">
        <v>271</v>
      </c>
      <c r="S36" s="254"/>
      <c r="T36" s="254"/>
      <c r="U36" s="258"/>
      <c r="V36" s="147"/>
      <c r="W36" s="147"/>
    </row>
    <row r="37" spans="2:24" s="108" customFormat="1" ht="21" customHeight="1">
      <c r="B37" s="259" t="s">
        <v>238</v>
      </c>
      <c r="C37" s="260"/>
      <c r="D37" s="260"/>
      <c r="E37" s="260"/>
      <c r="F37" s="261" t="s">
        <v>187</v>
      </c>
      <c r="G37" s="305"/>
      <c r="H37" s="305"/>
      <c r="I37" s="305"/>
      <c r="J37" s="261" t="s">
        <v>228</v>
      </c>
      <c r="K37" s="305"/>
      <c r="L37" s="305"/>
      <c r="M37" s="305"/>
      <c r="N37" s="261" t="s">
        <v>109</v>
      </c>
      <c r="O37" s="305"/>
      <c r="P37" s="305"/>
      <c r="Q37" s="305"/>
      <c r="R37" s="261" t="s">
        <v>239</v>
      </c>
      <c r="S37" s="305"/>
      <c r="T37" s="305"/>
      <c r="U37" s="306"/>
      <c r="V37" s="148"/>
      <c r="W37" s="148"/>
    </row>
    <row r="38" spans="2:24" s="94" customFormat="1" ht="13.05" customHeight="1">
      <c r="B38" s="166" t="s">
        <v>45</v>
      </c>
      <c r="C38" s="155">
        <f>'第四週明細 '!W12</f>
        <v>868.6</v>
      </c>
      <c r="D38" s="154" t="s">
        <v>9</v>
      </c>
      <c r="E38" s="157">
        <f>'第四週明細 '!W8</f>
        <v>25</v>
      </c>
      <c r="F38" s="154" t="s">
        <v>45</v>
      </c>
      <c r="G38" s="155">
        <f>'第四週明細 '!W20</f>
        <v>854.6</v>
      </c>
      <c r="H38" s="154" t="s">
        <v>9</v>
      </c>
      <c r="I38" s="157">
        <f>'第四週明細 '!W16</f>
        <v>27</v>
      </c>
      <c r="J38" s="154" t="s">
        <v>45</v>
      </c>
      <c r="K38" s="155">
        <f>'第四週明細 '!W28</f>
        <v>849.7</v>
      </c>
      <c r="L38" s="154" t="s">
        <v>9</v>
      </c>
      <c r="M38" s="157">
        <f>'第四週明細 '!W24</f>
        <v>24.5</v>
      </c>
      <c r="N38" s="154" t="s">
        <v>45</v>
      </c>
      <c r="O38" s="155">
        <f>'第四週明細 '!W36</f>
        <v>869.1</v>
      </c>
      <c r="P38" s="154" t="s">
        <v>9</v>
      </c>
      <c r="Q38" s="157">
        <f>'第四週明細 '!W32</f>
        <v>25.5</v>
      </c>
      <c r="R38" s="154" t="s">
        <v>69</v>
      </c>
      <c r="S38" s="155">
        <f>'第四週明細 '!W44</f>
        <v>833.4</v>
      </c>
      <c r="T38" s="154" t="s">
        <v>9</v>
      </c>
      <c r="U38" s="167">
        <f>'第四週明細 '!W40</f>
        <v>27</v>
      </c>
      <c r="V38" s="149"/>
      <c r="W38" s="149"/>
    </row>
    <row r="39" spans="2:24" s="94" customFormat="1" ht="13.05" customHeight="1" thickBot="1">
      <c r="B39" s="168" t="s">
        <v>7</v>
      </c>
      <c r="C39" s="159">
        <f>'第四週明細 '!W6</f>
        <v>127.5</v>
      </c>
      <c r="D39" s="158" t="s">
        <v>11</v>
      </c>
      <c r="E39" s="160">
        <f>'第四週明細 '!W10</f>
        <v>33.4</v>
      </c>
      <c r="F39" s="172" t="s">
        <v>7</v>
      </c>
      <c r="G39" s="171">
        <f>'第四週明細 '!W14</f>
        <v>121</v>
      </c>
      <c r="H39" s="172" t="s">
        <v>11</v>
      </c>
      <c r="I39" s="173">
        <f>'第四週明細 '!W18</f>
        <v>31.9</v>
      </c>
      <c r="J39" s="172" t="s">
        <v>7</v>
      </c>
      <c r="K39" s="171">
        <f>'第四週明細 '!W22</f>
        <v>125</v>
      </c>
      <c r="L39" s="172" t="s">
        <v>11</v>
      </c>
      <c r="M39" s="173">
        <f>'第四週明細 '!W26</f>
        <v>32.299999999999997</v>
      </c>
      <c r="N39" s="172" t="s">
        <v>7</v>
      </c>
      <c r="O39" s="171">
        <f>'第四週明細 '!W30</f>
        <v>126</v>
      </c>
      <c r="P39" s="172" t="s">
        <v>11</v>
      </c>
      <c r="Q39" s="173">
        <f>'第四週明細 '!W34</f>
        <v>33.9</v>
      </c>
      <c r="R39" s="172" t="s">
        <v>7</v>
      </c>
      <c r="S39" s="171">
        <f>'第四週明細 '!W38</f>
        <v>116.5</v>
      </c>
      <c r="T39" s="172" t="s">
        <v>11</v>
      </c>
      <c r="U39" s="174">
        <f>'第四週明細 '!W42</f>
        <v>31.1</v>
      </c>
      <c r="V39" s="149"/>
      <c r="W39" s="149"/>
    </row>
    <row r="40" spans="2:24" s="86" customFormat="1" ht="12" customHeight="1">
      <c r="B40" s="237" t="s">
        <v>206</v>
      </c>
      <c r="C40" s="238"/>
      <c r="D40" s="238"/>
      <c r="E40" s="239"/>
      <c r="F40" s="332"/>
      <c r="G40" s="333"/>
      <c r="H40" s="333"/>
      <c r="I40" s="333"/>
      <c r="J40" s="333"/>
      <c r="K40" s="333"/>
      <c r="L40" s="333"/>
      <c r="M40" s="333"/>
      <c r="N40" s="333"/>
      <c r="O40" s="333"/>
      <c r="P40" s="333"/>
      <c r="Q40" s="333"/>
      <c r="R40" s="333"/>
      <c r="S40" s="333"/>
      <c r="T40" s="333"/>
      <c r="U40" s="334"/>
      <c r="V40" s="146"/>
      <c r="W40" s="146"/>
    </row>
    <row r="41" spans="2:24" ht="21" customHeight="1">
      <c r="B41" s="242" t="s">
        <v>85</v>
      </c>
      <c r="C41" s="219"/>
      <c r="D41" s="219"/>
      <c r="E41" s="219"/>
      <c r="F41" s="335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7"/>
    </row>
    <row r="42" spans="2:24" s="121" customFormat="1" ht="21" customHeight="1">
      <c r="B42" s="291" t="s">
        <v>243</v>
      </c>
      <c r="C42" s="283"/>
      <c r="D42" s="283"/>
      <c r="E42" s="283"/>
      <c r="F42" s="338"/>
      <c r="G42" s="339"/>
      <c r="H42" s="339"/>
      <c r="I42" s="339"/>
      <c r="J42" s="340"/>
      <c r="K42" s="340"/>
      <c r="L42" s="340"/>
      <c r="M42" s="340"/>
      <c r="N42" s="340"/>
      <c r="O42" s="340"/>
      <c r="P42" s="340"/>
      <c r="Q42" s="340"/>
      <c r="R42" s="341"/>
      <c r="S42" s="341"/>
      <c r="T42" s="341"/>
      <c r="U42" s="342"/>
      <c r="V42" s="151"/>
      <c r="W42" s="151"/>
    </row>
    <row r="43" spans="2:24" s="182" customFormat="1" ht="21" customHeight="1">
      <c r="B43" s="343" t="s">
        <v>133</v>
      </c>
      <c r="C43" s="344"/>
      <c r="D43" s="344"/>
      <c r="E43" s="345"/>
      <c r="F43" s="264"/>
      <c r="G43" s="235"/>
      <c r="H43" s="235"/>
      <c r="I43" s="235"/>
      <c r="J43" s="270"/>
      <c r="K43" s="270"/>
      <c r="L43" s="270"/>
      <c r="M43" s="270"/>
      <c r="N43" s="346"/>
      <c r="O43" s="235"/>
      <c r="P43" s="235"/>
      <c r="Q43" s="235"/>
      <c r="R43" s="270"/>
      <c r="S43" s="270"/>
      <c r="T43" s="270"/>
      <c r="U43" s="290"/>
      <c r="V43" s="150"/>
      <c r="W43" s="150"/>
    </row>
    <row r="44" spans="2:24" s="182" customFormat="1" ht="21" customHeight="1">
      <c r="B44" s="348" t="s">
        <v>204</v>
      </c>
      <c r="C44" s="274"/>
      <c r="D44" s="274"/>
      <c r="E44" s="256"/>
      <c r="F44" s="256"/>
      <c r="G44" s="226"/>
      <c r="H44" s="226"/>
      <c r="I44" s="226"/>
      <c r="J44" s="349"/>
      <c r="K44" s="235"/>
      <c r="L44" s="235"/>
      <c r="M44" s="235"/>
      <c r="N44" s="270"/>
      <c r="O44" s="270"/>
      <c r="P44" s="270"/>
      <c r="Q44" s="270"/>
      <c r="R44" s="226"/>
      <c r="S44" s="226"/>
      <c r="T44" s="226"/>
      <c r="U44" s="257"/>
      <c r="V44" s="150"/>
      <c r="W44" s="150"/>
    </row>
    <row r="45" spans="2:24" s="113" customFormat="1" ht="21" customHeight="1">
      <c r="B45" s="271" t="s">
        <v>271</v>
      </c>
      <c r="C45" s="272"/>
      <c r="D45" s="272"/>
      <c r="E45" s="253"/>
      <c r="F45" s="350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2"/>
      <c r="V45" s="147"/>
      <c r="W45" s="147"/>
    </row>
    <row r="46" spans="2:24" s="108" customFormat="1" ht="21" customHeight="1">
      <c r="B46" s="259" t="s">
        <v>244</v>
      </c>
      <c r="C46" s="260"/>
      <c r="D46" s="260"/>
      <c r="E46" s="261"/>
      <c r="F46" s="218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347"/>
      <c r="V46" s="148"/>
      <c r="W46" s="148"/>
    </row>
    <row r="47" spans="2:24" s="94" customFormat="1" ht="13.05" customHeight="1">
      <c r="B47" s="162" t="s">
        <v>45</v>
      </c>
      <c r="C47" s="163">
        <f>第五週明細!W12</f>
        <v>822.9</v>
      </c>
      <c r="D47" s="164" t="s">
        <v>9</v>
      </c>
      <c r="E47" s="165">
        <f>第五週明細!W8</f>
        <v>24.5</v>
      </c>
      <c r="F47" s="207"/>
      <c r="G47" s="202"/>
      <c r="H47" s="200"/>
      <c r="I47" s="201"/>
      <c r="J47" s="200"/>
      <c r="K47" s="202"/>
      <c r="L47" s="200"/>
      <c r="M47" s="201"/>
      <c r="N47" s="200"/>
      <c r="O47" s="202"/>
      <c r="P47" s="200"/>
      <c r="Q47" s="201"/>
      <c r="R47" s="200"/>
      <c r="S47" s="202"/>
      <c r="T47" s="200"/>
      <c r="U47" s="203"/>
      <c r="V47" s="149"/>
      <c r="W47" s="149"/>
    </row>
    <row r="48" spans="2:24" s="94" customFormat="1" ht="13.05" customHeight="1" thickBot="1">
      <c r="B48" s="168" t="s">
        <v>7</v>
      </c>
      <c r="C48" s="159">
        <f>第五週明細!W6</f>
        <v>119</v>
      </c>
      <c r="D48" s="158" t="s">
        <v>11</v>
      </c>
      <c r="E48" s="160">
        <f>第五週明細!W10</f>
        <v>31.6</v>
      </c>
      <c r="F48" s="161"/>
      <c r="G48" s="204"/>
      <c r="H48" s="205"/>
      <c r="I48" s="204"/>
      <c r="J48" s="205"/>
      <c r="K48" s="204"/>
      <c r="L48" s="205"/>
      <c r="M48" s="204"/>
      <c r="N48" s="205"/>
      <c r="O48" s="204"/>
      <c r="P48" s="205"/>
      <c r="Q48" s="204"/>
      <c r="R48" s="205"/>
      <c r="S48" s="204"/>
      <c r="T48" s="205"/>
      <c r="U48" s="206"/>
      <c r="V48" s="149"/>
      <c r="W48" s="149"/>
    </row>
    <row r="49" spans="2:8">
      <c r="B49" s="327"/>
      <c r="C49" s="327"/>
      <c r="D49" s="327"/>
      <c r="E49" s="327"/>
      <c r="F49" s="327"/>
      <c r="G49" s="327"/>
      <c r="H49" s="327"/>
    </row>
    <row r="50" spans="2:8">
      <c r="B50" s="327"/>
      <c r="C50" s="327"/>
      <c r="D50" s="327"/>
      <c r="E50" s="327"/>
      <c r="F50" s="327"/>
      <c r="G50" s="327"/>
      <c r="H50" s="327"/>
    </row>
  </sheetData>
  <mergeCells count="194">
    <mergeCell ref="B46:E46"/>
    <mergeCell ref="F46:I46"/>
    <mergeCell ref="J46:M46"/>
    <mergeCell ref="N46:Q46"/>
    <mergeCell ref="R46:U46"/>
    <mergeCell ref="B44:E44"/>
    <mergeCell ref="F44:I44"/>
    <mergeCell ref="J44:M44"/>
    <mergeCell ref="N44:Q44"/>
    <mergeCell ref="R44:U44"/>
    <mergeCell ref="B45:E45"/>
    <mergeCell ref="F45:I45"/>
    <mergeCell ref="J45:M45"/>
    <mergeCell ref="N45:Q45"/>
    <mergeCell ref="R45:U45"/>
    <mergeCell ref="B42:E42"/>
    <mergeCell ref="F42:I42"/>
    <mergeCell ref="J42:M42"/>
    <mergeCell ref="N42:Q42"/>
    <mergeCell ref="R42:U42"/>
    <mergeCell ref="B43:E43"/>
    <mergeCell ref="F43:I43"/>
    <mergeCell ref="J43:M43"/>
    <mergeCell ref="N43:Q43"/>
    <mergeCell ref="R43:U43"/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B49:H50"/>
    <mergeCell ref="B28:E28"/>
    <mergeCell ref="F28:I28"/>
    <mergeCell ref="J28:M28"/>
    <mergeCell ref="N28:Q28"/>
    <mergeCell ref="R28:U28"/>
    <mergeCell ref="B26:E26"/>
    <mergeCell ref="F26:I26"/>
    <mergeCell ref="J26:M26"/>
    <mergeCell ref="N26:Q26"/>
    <mergeCell ref="R26:U26"/>
    <mergeCell ref="B27:E27"/>
    <mergeCell ref="F27:I27"/>
    <mergeCell ref="J27:M27"/>
    <mergeCell ref="N27:Q27"/>
    <mergeCell ref="R27:U27"/>
    <mergeCell ref="B37:E37"/>
    <mergeCell ref="N37:Q37"/>
    <mergeCell ref="R37:U37"/>
    <mergeCell ref="F37:I37"/>
    <mergeCell ref="J37:M37"/>
    <mergeCell ref="B36:E36"/>
    <mergeCell ref="F36:I36"/>
    <mergeCell ref="R31:U31"/>
    <mergeCell ref="R25:U25"/>
    <mergeCell ref="B22:E22"/>
    <mergeCell ref="F22:I22"/>
    <mergeCell ref="J22:M22"/>
    <mergeCell ref="N22:Q22"/>
    <mergeCell ref="R22:U22"/>
    <mergeCell ref="B23:E23"/>
    <mergeCell ref="F23:I23"/>
    <mergeCell ref="J23:M23"/>
    <mergeCell ref="N23:Q23"/>
    <mergeCell ref="R23:U23"/>
    <mergeCell ref="B24:E24"/>
    <mergeCell ref="F24:I24"/>
    <mergeCell ref="J24:M24"/>
    <mergeCell ref="N24:Q24"/>
    <mergeCell ref="R24:U24"/>
    <mergeCell ref="B25:E25"/>
    <mergeCell ref="F25:I25"/>
    <mergeCell ref="J25:M25"/>
    <mergeCell ref="B18:E18"/>
    <mergeCell ref="F18:I18"/>
    <mergeCell ref="J18:M18"/>
    <mergeCell ref="N18:Q18"/>
    <mergeCell ref="R18:U18"/>
    <mergeCell ref="B19:E19"/>
    <mergeCell ref="F19:I19"/>
    <mergeCell ref="J19:M19"/>
    <mergeCell ref="N19:Q19"/>
    <mergeCell ref="R19:U19"/>
    <mergeCell ref="B16:E16"/>
    <mergeCell ref="F16:I16"/>
    <mergeCell ref="J16:M16"/>
    <mergeCell ref="N16:Q16"/>
    <mergeCell ref="R16:U16"/>
    <mergeCell ref="B17:E17"/>
    <mergeCell ref="F17:I17"/>
    <mergeCell ref="J17:M17"/>
    <mergeCell ref="N17:Q17"/>
    <mergeCell ref="R17:U17"/>
    <mergeCell ref="F15:I15"/>
    <mergeCell ref="J15:M15"/>
    <mergeCell ref="N15:Q15"/>
    <mergeCell ref="R15:U15"/>
    <mergeCell ref="B13:E13"/>
    <mergeCell ref="F10:I10"/>
    <mergeCell ref="J10:M10"/>
    <mergeCell ref="N10:Q10"/>
    <mergeCell ref="R10:U10"/>
    <mergeCell ref="V35:X35"/>
    <mergeCell ref="R6:U6"/>
    <mergeCell ref="B7:E7"/>
    <mergeCell ref="F7:I7"/>
    <mergeCell ref="J7:M7"/>
    <mergeCell ref="N7:Q7"/>
    <mergeCell ref="R7:U7"/>
    <mergeCell ref="B6:E6"/>
    <mergeCell ref="B3:E3"/>
    <mergeCell ref="V34:X34"/>
    <mergeCell ref="B33:E33"/>
    <mergeCell ref="F33:I33"/>
    <mergeCell ref="J33:M33"/>
    <mergeCell ref="N33:Q33"/>
    <mergeCell ref="R33:U33"/>
    <mergeCell ref="V33:X33"/>
    <mergeCell ref="B32:E32"/>
    <mergeCell ref="F32:I32"/>
    <mergeCell ref="J32:M32"/>
    <mergeCell ref="N32:Q32"/>
    <mergeCell ref="R32:U32"/>
    <mergeCell ref="R3:U3"/>
    <mergeCell ref="B34:E34"/>
    <mergeCell ref="F34:I34"/>
    <mergeCell ref="F9:I9"/>
    <mergeCell ref="J9:M9"/>
    <mergeCell ref="N9:Q9"/>
    <mergeCell ref="R8:U8"/>
    <mergeCell ref="R9:U9"/>
    <mergeCell ref="B10:E10"/>
    <mergeCell ref="J36:M36"/>
    <mergeCell ref="N36:Q36"/>
    <mergeCell ref="R36:U36"/>
    <mergeCell ref="B35:E35"/>
    <mergeCell ref="F35:I35"/>
    <mergeCell ref="J35:M35"/>
    <mergeCell ref="N35:Q35"/>
    <mergeCell ref="R35:U35"/>
    <mergeCell ref="J34:M34"/>
    <mergeCell ref="B9:E9"/>
    <mergeCell ref="B8:E8"/>
    <mergeCell ref="R13:U13"/>
    <mergeCell ref="B14:E14"/>
    <mergeCell ref="F14:I14"/>
    <mergeCell ref="J14:M14"/>
    <mergeCell ref="N14:Q14"/>
    <mergeCell ref="R14:U14"/>
    <mergeCell ref="B15:E15"/>
    <mergeCell ref="F6:I6"/>
    <mergeCell ref="J6:M6"/>
    <mergeCell ref="N6:Q6"/>
    <mergeCell ref="F8:I8"/>
    <mergeCell ref="J8:M8"/>
    <mergeCell ref="N8:Q8"/>
    <mergeCell ref="N34:Q34"/>
    <mergeCell ref="R34:U34"/>
    <mergeCell ref="B4:E4"/>
    <mergeCell ref="F4:I4"/>
    <mergeCell ref="J4:M4"/>
    <mergeCell ref="N4:Q4"/>
    <mergeCell ref="R4:U4"/>
    <mergeCell ref="B5:E5"/>
    <mergeCell ref="F5:I5"/>
    <mergeCell ref="J5:M5"/>
    <mergeCell ref="B31:E31"/>
    <mergeCell ref="F31:I31"/>
    <mergeCell ref="J31:M31"/>
    <mergeCell ref="N31:Q31"/>
    <mergeCell ref="F13:I13"/>
    <mergeCell ref="J13:M13"/>
    <mergeCell ref="N13:Q13"/>
    <mergeCell ref="N25:Q25"/>
    <mergeCell ref="B1:E1"/>
    <mergeCell ref="F1:I1"/>
    <mergeCell ref="J1:M1"/>
    <mergeCell ref="N1:Q1"/>
    <mergeCell ref="R5:U5"/>
    <mergeCell ref="R1:U1"/>
    <mergeCell ref="B2:E2"/>
    <mergeCell ref="F2:I2"/>
    <mergeCell ref="J2:M2"/>
    <mergeCell ref="N2:Q2"/>
    <mergeCell ref="R2:U2"/>
    <mergeCell ref="F3:I3"/>
    <mergeCell ref="J3:M3"/>
    <mergeCell ref="N3:Q3"/>
    <mergeCell ref="N5:Q5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G46"/>
  <sheetViews>
    <sheetView topLeftCell="A8" zoomScale="60" workbookViewId="0">
      <selection activeCell="J38" sqref="J38"/>
    </sheetView>
  </sheetViews>
  <sheetFormatPr defaultColWidth="9" defaultRowHeight="22.2"/>
  <cols>
    <col min="1" max="1" width="1.77734375" style="16" customWidth="1"/>
    <col min="2" max="2" width="4.77734375" style="17" customWidth="1"/>
    <col min="3" max="3" width="0" style="16" hidden="1" customWidth="1"/>
    <col min="4" max="4" width="18.6640625" style="16" customWidth="1"/>
    <col min="5" max="5" width="5.6640625" style="73" customWidth="1"/>
    <col min="6" max="6" width="9.6640625" style="16" customWidth="1"/>
    <col min="7" max="7" width="18.6640625" style="16" customWidth="1"/>
    <col min="8" max="8" width="5.6640625" style="73" customWidth="1"/>
    <col min="9" max="9" width="9.6640625" style="16" customWidth="1"/>
    <col min="10" max="10" width="18.6640625" style="16" customWidth="1"/>
    <col min="11" max="11" width="5.6640625" style="73" customWidth="1"/>
    <col min="12" max="12" width="9.6640625" style="16" customWidth="1"/>
    <col min="13" max="13" width="18.6640625" style="16" customWidth="1"/>
    <col min="14" max="14" width="5.6640625" style="73" customWidth="1"/>
    <col min="15" max="15" width="9.6640625" style="16" customWidth="1"/>
    <col min="16" max="16" width="18.6640625" style="16" customWidth="1"/>
    <col min="17" max="17" width="5.6640625" style="73" customWidth="1"/>
    <col min="18" max="18" width="9.6640625" style="16" customWidth="1"/>
    <col min="19" max="19" width="18.6640625" style="16" customWidth="1"/>
    <col min="20" max="20" width="5.6640625" style="73" customWidth="1"/>
    <col min="21" max="21" width="9.6640625" style="16" customWidth="1"/>
    <col min="22" max="22" width="5.109375" style="30" customWidth="1"/>
    <col min="23" max="23" width="11.77734375" style="76" customWidth="1"/>
    <col min="24" max="24" width="11.109375" style="77" customWidth="1"/>
    <col min="25" max="25" width="6.6640625" style="78" customWidth="1"/>
    <col min="26" max="26" width="6.6640625" style="16" customWidth="1"/>
    <col min="27" max="27" width="6" style="16" hidden="1" customWidth="1"/>
    <col min="28" max="28" width="5.44140625" style="17" hidden="1" customWidth="1"/>
    <col min="29" max="29" width="7.77734375" style="16" hidden="1" customWidth="1"/>
    <col min="30" max="30" width="8" style="16" hidden="1" customWidth="1"/>
    <col min="31" max="31" width="7.77734375" style="16" hidden="1" customWidth="1"/>
    <col min="32" max="32" width="7.44140625" style="16" hidden="1" customWidth="1"/>
    <col min="33" max="16384" width="9" style="16"/>
  </cols>
  <sheetData>
    <row r="1" spans="2:33" s="5" customFormat="1" ht="39">
      <c r="B1" s="360" t="s">
        <v>281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4"/>
      <c r="AB1" s="6"/>
    </row>
    <row r="2" spans="2:33" s="5" customFormat="1" ht="13.5" customHeight="1">
      <c r="B2" s="361"/>
      <c r="C2" s="362"/>
      <c r="D2" s="362"/>
      <c r="E2" s="362"/>
      <c r="F2" s="362"/>
      <c r="G2" s="362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198"/>
      <c r="W2" s="8"/>
      <c r="X2" s="9"/>
      <c r="Y2" s="8"/>
      <c r="Z2" s="4"/>
      <c r="AB2" s="6"/>
    </row>
    <row r="3" spans="2:33" ht="32.25" customHeight="1" thickBot="1">
      <c r="B3" s="81" t="s">
        <v>43</v>
      </c>
      <c r="C3" s="10"/>
      <c r="D3" s="11"/>
      <c r="E3" s="11"/>
      <c r="F3" s="11"/>
      <c r="G3" s="367"/>
      <c r="H3" s="367"/>
      <c r="I3" s="367"/>
      <c r="J3" s="367"/>
      <c r="K3" s="367"/>
      <c r="L3" s="367"/>
      <c r="M3" s="11"/>
      <c r="N3" s="11"/>
      <c r="O3" s="11"/>
      <c r="P3" s="11"/>
      <c r="Q3" s="11"/>
      <c r="R3" s="11"/>
      <c r="S3" s="5"/>
      <c r="T3" s="11"/>
      <c r="U3" s="11"/>
      <c r="V3" s="198"/>
      <c r="W3" s="12"/>
      <c r="X3" s="13"/>
      <c r="Y3" s="14"/>
      <c r="Z3" s="15"/>
    </row>
    <row r="4" spans="2:33" s="30" customFormat="1" ht="112.2">
      <c r="B4" s="18" t="s">
        <v>0</v>
      </c>
      <c r="C4" s="19" t="s">
        <v>1</v>
      </c>
      <c r="D4" s="20" t="s">
        <v>2</v>
      </c>
      <c r="E4" s="21" t="s">
        <v>41</v>
      </c>
      <c r="F4" s="20"/>
      <c r="G4" s="20" t="s">
        <v>3</v>
      </c>
      <c r="H4" s="21" t="s">
        <v>41</v>
      </c>
      <c r="I4" s="20"/>
      <c r="J4" s="20" t="s">
        <v>4</v>
      </c>
      <c r="K4" s="21" t="s">
        <v>41</v>
      </c>
      <c r="L4" s="22"/>
      <c r="M4" s="20" t="s">
        <v>4</v>
      </c>
      <c r="N4" s="21" t="s">
        <v>41</v>
      </c>
      <c r="O4" s="20"/>
      <c r="P4" s="20" t="s">
        <v>4</v>
      </c>
      <c r="Q4" s="21" t="s">
        <v>41</v>
      </c>
      <c r="R4" s="20"/>
      <c r="S4" s="23" t="s">
        <v>5</v>
      </c>
      <c r="T4" s="21" t="s">
        <v>41</v>
      </c>
      <c r="U4" s="20"/>
      <c r="V4" s="199" t="s">
        <v>48</v>
      </c>
      <c r="W4" s="24" t="s">
        <v>6</v>
      </c>
      <c r="X4" s="25" t="s">
        <v>13</v>
      </c>
      <c r="Y4" s="26" t="s">
        <v>14</v>
      </c>
      <c r="Z4" s="27"/>
      <c r="AA4" s="28"/>
      <c r="AB4" s="28"/>
      <c r="AC4" s="29"/>
      <c r="AD4" s="29"/>
      <c r="AE4" s="29"/>
      <c r="AF4" s="29"/>
    </row>
    <row r="5" spans="2:33" s="36" customFormat="1" ht="64.95" customHeight="1">
      <c r="B5" s="31">
        <v>6</v>
      </c>
      <c r="C5" s="355"/>
      <c r="D5" s="32" t="str">
        <f>'114.6月菜單'!B5</f>
        <v>香Q米飯</v>
      </c>
      <c r="E5" s="32" t="s">
        <v>15</v>
      </c>
      <c r="F5" s="1" t="s">
        <v>16</v>
      </c>
      <c r="G5" s="32" t="str">
        <f>'114.6月菜單'!B6</f>
        <v>大溪黑豆乾(豆)</v>
      </c>
      <c r="H5" s="32" t="s">
        <v>79</v>
      </c>
      <c r="I5" s="1" t="s">
        <v>16</v>
      </c>
      <c r="J5" s="32" t="str">
        <f>'114.6月菜單'!B7</f>
        <v>馬鈴薯炒蛋</v>
      </c>
      <c r="K5" s="32" t="s">
        <v>17</v>
      </c>
      <c r="L5" s="1" t="s">
        <v>16</v>
      </c>
      <c r="M5" s="32" t="str">
        <f>'114.6月菜單'!B8</f>
        <v>蕃茄豆腐(豆)</v>
      </c>
      <c r="N5" s="32" t="s">
        <v>58</v>
      </c>
      <c r="O5" s="1" t="s">
        <v>16</v>
      </c>
      <c r="P5" s="32" t="str">
        <f>'114.6月菜單'!B9</f>
        <v>季節蔬菜X2</v>
      </c>
      <c r="Q5" s="32" t="s">
        <v>18</v>
      </c>
      <c r="R5" s="1" t="s">
        <v>16</v>
      </c>
      <c r="S5" s="32" t="str">
        <f>'114.6月菜單'!B10</f>
        <v>紫菜薑絲湯/綠豆湯</v>
      </c>
      <c r="T5" s="32" t="s">
        <v>17</v>
      </c>
      <c r="U5" s="1" t="s">
        <v>16</v>
      </c>
      <c r="V5" s="363"/>
      <c r="W5" s="33" t="s">
        <v>44</v>
      </c>
      <c r="X5" s="34" t="s">
        <v>19</v>
      </c>
      <c r="Y5" s="35">
        <v>6.5</v>
      </c>
      <c r="Z5" s="16"/>
      <c r="AA5" s="16"/>
      <c r="AB5" s="17"/>
      <c r="AC5" s="16" t="s">
        <v>20</v>
      </c>
      <c r="AD5" s="16" t="s">
        <v>21</v>
      </c>
      <c r="AE5" s="16" t="s">
        <v>22</v>
      </c>
      <c r="AF5" s="16" t="s">
        <v>23</v>
      </c>
      <c r="AG5" s="76"/>
    </row>
    <row r="6" spans="2:33" ht="28.05" customHeight="1">
      <c r="B6" s="37" t="s">
        <v>8</v>
      </c>
      <c r="C6" s="355"/>
      <c r="D6" s="2" t="s">
        <v>57</v>
      </c>
      <c r="E6" s="2"/>
      <c r="F6" s="2">
        <v>110</v>
      </c>
      <c r="G6" s="2" t="s">
        <v>192</v>
      </c>
      <c r="H6" s="2" t="s">
        <v>89</v>
      </c>
      <c r="I6" s="2">
        <v>60</v>
      </c>
      <c r="J6" s="2" t="s">
        <v>115</v>
      </c>
      <c r="K6" s="2"/>
      <c r="L6" s="2">
        <v>40</v>
      </c>
      <c r="M6" s="2" t="s">
        <v>146</v>
      </c>
      <c r="N6" s="2"/>
      <c r="O6" s="2">
        <v>50</v>
      </c>
      <c r="P6" s="2" t="s">
        <v>60</v>
      </c>
      <c r="Q6" s="2"/>
      <c r="R6" s="2">
        <v>100</v>
      </c>
      <c r="S6" s="96" t="s">
        <v>94</v>
      </c>
      <c r="T6" s="96"/>
      <c r="U6" s="96">
        <v>1</v>
      </c>
      <c r="V6" s="364"/>
      <c r="W6" s="90">
        <f>Y5*15+Y6*0+Y7*5+Y8*0+Y9*15+Y10*12+15</f>
        <v>125</v>
      </c>
      <c r="X6" s="38" t="s">
        <v>25</v>
      </c>
      <c r="Y6" s="39">
        <v>2.6</v>
      </c>
      <c r="Z6" s="15"/>
      <c r="AA6" s="17" t="s">
        <v>26</v>
      </c>
      <c r="AB6" s="17">
        <v>6</v>
      </c>
      <c r="AC6" s="17">
        <f>AB6*2</f>
        <v>12</v>
      </c>
      <c r="AD6" s="17"/>
      <c r="AE6" s="17">
        <f>AB6*15</f>
        <v>90</v>
      </c>
      <c r="AF6" s="17">
        <f>AC6*4+AE6*4</f>
        <v>408</v>
      </c>
      <c r="AG6" s="90"/>
    </row>
    <row r="7" spans="2:33" ht="28.05" customHeight="1">
      <c r="B7" s="37">
        <v>2</v>
      </c>
      <c r="C7" s="355"/>
      <c r="D7" s="2"/>
      <c r="E7" s="2"/>
      <c r="F7" s="2"/>
      <c r="G7" s="2"/>
      <c r="H7" s="2"/>
      <c r="I7" s="2"/>
      <c r="J7" s="2" t="s">
        <v>279</v>
      </c>
      <c r="K7" s="2"/>
      <c r="L7" s="2">
        <v>40</v>
      </c>
      <c r="M7" s="2" t="s">
        <v>108</v>
      </c>
      <c r="N7" s="2" t="s">
        <v>104</v>
      </c>
      <c r="O7" s="2">
        <v>80</v>
      </c>
      <c r="P7" s="2" t="s">
        <v>60</v>
      </c>
      <c r="Q7" s="2"/>
      <c r="R7" s="2">
        <v>100</v>
      </c>
      <c r="S7" s="96" t="s">
        <v>112</v>
      </c>
      <c r="T7" s="96"/>
      <c r="U7" s="96">
        <v>1</v>
      </c>
      <c r="V7" s="364"/>
      <c r="W7" s="40" t="s">
        <v>46</v>
      </c>
      <c r="X7" s="41" t="s">
        <v>27</v>
      </c>
      <c r="Y7" s="39">
        <v>2.5</v>
      </c>
      <c r="AA7" s="42" t="s">
        <v>28</v>
      </c>
      <c r="AB7" s="17">
        <v>2</v>
      </c>
      <c r="AC7" s="43">
        <f>AB7*7</f>
        <v>14</v>
      </c>
      <c r="AD7" s="17">
        <f>AB7*5</f>
        <v>10</v>
      </c>
      <c r="AE7" s="17" t="s">
        <v>29</v>
      </c>
      <c r="AF7" s="44">
        <f>AC7*4+AD7*9</f>
        <v>146</v>
      </c>
      <c r="AG7" s="76"/>
    </row>
    <row r="8" spans="2:33" ht="28.05" customHeight="1">
      <c r="B8" s="37" t="s">
        <v>53</v>
      </c>
      <c r="C8" s="355"/>
      <c r="D8" s="2"/>
      <c r="E8" s="2"/>
      <c r="F8" s="2"/>
      <c r="G8" s="2"/>
      <c r="H8" s="45"/>
      <c r="I8" s="2"/>
      <c r="J8" s="2" t="s">
        <v>255</v>
      </c>
      <c r="K8" s="87"/>
      <c r="L8" s="2">
        <v>5</v>
      </c>
      <c r="M8" s="2"/>
      <c r="N8" s="2"/>
      <c r="O8" s="2"/>
      <c r="P8" s="2"/>
      <c r="Q8" s="45"/>
      <c r="R8" s="2"/>
      <c r="S8" s="2" t="s">
        <v>287</v>
      </c>
      <c r="T8" s="85"/>
      <c r="U8" s="2">
        <v>10</v>
      </c>
      <c r="V8" s="364"/>
      <c r="W8" s="88">
        <f>Y5*0+Y6*5+Y7*0+Y8*5+Y9*0+Y10*8</f>
        <v>25.5</v>
      </c>
      <c r="X8" s="41" t="s">
        <v>30</v>
      </c>
      <c r="Y8" s="39">
        <v>2.5</v>
      </c>
      <c r="Z8" s="15"/>
      <c r="AA8" s="16" t="s">
        <v>31</v>
      </c>
      <c r="AB8" s="17">
        <v>1.5</v>
      </c>
      <c r="AC8" s="17">
        <f>AB8*1</f>
        <v>1.5</v>
      </c>
      <c r="AD8" s="17" t="s">
        <v>29</v>
      </c>
      <c r="AE8" s="17">
        <f>AB8*5</f>
        <v>7.5</v>
      </c>
      <c r="AF8" s="17">
        <f>AC8*4+AE8*4</f>
        <v>36</v>
      </c>
      <c r="AG8" s="90"/>
    </row>
    <row r="9" spans="2:33" ht="28.05" customHeight="1">
      <c r="B9" s="366" t="s">
        <v>37</v>
      </c>
      <c r="C9" s="355"/>
      <c r="D9" s="2"/>
      <c r="E9" s="2"/>
      <c r="F9" s="2"/>
      <c r="G9" s="2"/>
      <c r="H9" s="45"/>
      <c r="I9" s="2"/>
      <c r="J9" s="2"/>
      <c r="K9" s="45"/>
      <c r="L9" s="2"/>
      <c r="M9" s="2"/>
      <c r="N9" s="85"/>
      <c r="O9" s="2"/>
      <c r="P9" s="2"/>
      <c r="Q9" s="45"/>
      <c r="R9" s="2"/>
      <c r="S9" s="2" t="s">
        <v>288</v>
      </c>
      <c r="T9" s="85"/>
      <c r="U9" s="2">
        <v>10</v>
      </c>
      <c r="V9" s="364"/>
      <c r="W9" s="40" t="s">
        <v>47</v>
      </c>
      <c r="X9" s="41" t="s">
        <v>33</v>
      </c>
      <c r="Y9" s="39">
        <v>0</v>
      </c>
      <c r="AA9" s="16" t="s">
        <v>34</v>
      </c>
      <c r="AB9" s="17">
        <v>2.5</v>
      </c>
      <c r="AC9" s="17"/>
      <c r="AD9" s="17">
        <f>AB9*5</f>
        <v>12.5</v>
      </c>
      <c r="AE9" s="17" t="s">
        <v>29</v>
      </c>
      <c r="AF9" s="17">
        <f>AD9*9</f>
        <v>112.5</v>
      </c>
      <c r="AG9" s="76"/>
    </row>
    <row r="10" spans="2:33" ht="28.05" customHeight="1">
      <c r="B10" s="366"/>
      <c r="C10" s="355"/>
      <c r="D10" s="2"/>
      <c r="E10" s="2"/>
      <c r="F10" s="2"/>
      <c r="G10" s="2"/>
      <c r="H10" s="45"/>
      <c r="I10" s="2"/>
      <c r="J10" s="2"/>
      <c r="K10" s="45"/>
      <c r="L10" s="2"/>
      <c r="M10" s="2"/>
      <c r="N10" s="2"/>
      <c r="O10" s="2"/>
      <c r="P10" s="2"/>
      <c r="Q10" s="45"/>
      <c r="R10" s="2"/>
      <c r="S10" s="2"/>
      <c r="T10" s="85"/>
      <c r="U10" s="2"/>
      <c r="V10" s="364"/>
      <c r="W10" s="88">
        <f>Y5*2+Y6*7+Y7*1+Y8*0+Y9*0+Y10*8</f>
        <v>33.700000000000003</v>
      </c>
      <c r="X10" s="80" t="s">
        <v>42</v>
      </c>
      <c r="Y10" s="46">
        <v>0</v>
      </c>
      <c r="Z10" s="15"/>
      <c r="AA10" s="16" t="s">
        <v>35</v>
      </c>
      <c r="AE10" s="16">
        <f>AB10*15</f>
        <v>0</v>
      </c>
      <c r="AG10" s="90"/>
    </row>
    <row r="11" spans="2:33" ht="28.05" customHeight="1">
      <c r="B11" s="47" t="s">
        <v>36</v>
      </c>
      <c r="C11" s="48"/>
      <c r="D11" s="2"/>
      <c r="E11" s="45"/>
      <c r="F11" s="2"/>
      <c r="G11" s="2"/>
      <c r="H11" s="45"/>
      <c r="I11" s="2"/>
      <c r="J11" s="2"/>
      <c r="K11" s="45"/>
      <c r="L11" s="2"/>
      <c r="M11" s="2"/>
      <c r="N11" s="45"/>
      <c r="O11" s="2"/>
      <c r="P11" s="2"/>
      <c r="Q11" s="45"/>
      <c r="R11" s="2"/>
      <c r="S11" s="2"/>
      <c r="T11" s="45"/>
      <c r="U11" s="2"/>
      <c r="V11" s="364"/>
      <c r="W11" s="40" t="s">
        <v>12</v>
      </c>
      <c r="X11" s="49"/>
      <c r="Y11" s="39"/>
      <c r="AC11" s="16">
        <f>SUM(AC6:AC10)</f>
        <v>27.5</v>
      </c>
      <c r="AD11" s="16">
        <f>SUM(AD6:AD10)</f>
        <v>22.5</v>
      </c>
      <c r="AE11" s="16">
        <f>SUM(AE6:AE10)</f>
        <v>97.5</v>
      </c>
      <c r="AF11" s="16">
        <f>AC11*4+AD11*9+AE11*4</f>
        <v>702.5</v>
      </c>
      <c r="AG11" s="76"/>
    </row>
    <row r="12" spans="2:33" ht="28.05" customHeight="1">
      <c r="B12" s="50"/>
      <c r="C12" s="51"/>
      <c r="D12" s="45"/>
      <c r="E12" s="45"/>
      <c r="F12" s="2"/>
      <c r="G12" s="2"/>
      <c r="H12" s="45"/>
      <c r="I12" s="2"/>
      <c r="J12" s="2"/>
      <c r="K12" s="45"/>
      <c r="L12" s="2"/>
      <c r="M12" s="2"/>
      <c r="N12" s="45"/>
      <c r="O12" s="2"/>
      <c r="P12" s="2"/>
      <c r="Q12" s="45"/>
      <c r="R12" s="2"/>
      <c r="S12" s="2"/>
      <c r="T12" s="45"/>
      <c r="U12" s="2"/>
      <c r="V12" s="365"/>
      <c r="W12" s="89">
        <f>W6*4+W10*4+W8*9</f>
        <v>864.3</v>
      </c>
      <c r="X12" s="53"/>
      <c r="Y12" s="54"/>
      <c r="Z12" s="15"/>
      <c r="AC12" s="52">
        <f>AC11*4/AF11</f>
        <v>0.15658362989323843</v>
      </c>
      <c r="AD12" s="52">
        <f>AD11*9/AF11</f>
        <v>0.28825622775800713</v>
      </c>
      <c r="AE12" s="52">
        <f>AE11*4/AF11</f>
        <v>0.55516014234875444</v>
      </c>
      <c r="AG12" s="92"/>
    </row>
    <row r="13" spans="2:33" s="36" customFormat="1" ht="28.05" customHeight="1">
      <c r="B13" s="31">
        <v>6</v>
      </c>
      <c r="C13" s="355"/>
      <c r="D13" s="32" t="str">
        <f>'114.6月菜單'!F5</f>
        <v>糙米飯</v>
      </c>
      <c r="E13" s="32" t="s">
        <v>15</v>
      </c>
      <c r="F13" s="32"/>
      <c r="G13" s="32" t="str">
        <f>'114.6月菜單'!F6</f>
        <v>塔香豆腸(加)</v>
      </c>
      <c r="H13" s="32" t="s">
        <v>147</v>
      </c>
      <c r="I13" s="32"/>
      <c r="J13" s="32" t="str">
        <f>'114.6月菜單'!F7</f>
        <v>香炒豆干片(豆)</v>
      </c>
      <c r="K13" s="32" t="s">
        <v>49</v>
      </c>
      <c r="L13" s="32"/>
      <c r="M13" s="32" t="str">
        <f>'114.6月菜單'!F8</f>
        <v>海帶根菇菇</v>
      </c>
      <c r="N13" s="32" t="s">
        <v>17</v>
      </c>
      <c r="O13" s="32"/>
      <c r="P13" s="32" t="str">
        <f>'114.6月菜單'!F9</f>
        <v>季節蔬菜X2</v>
      </c>
      <c r="Q13" s="32" t="s">
        <v>18</v>
      </c>
      <c r="R13" s="32"/>
      <c r="S13" s="32" t="str">
        <f>'114.6月菜單'!F10</f>
        <v>冬瓜湯</v>
      </c>
      <c r="T13" s="32" t="s">
        <v>17</v>
      </c>
      <c r="U13" s="32"/>
      <c r="V13" s="356"/>
      <c r="W13" s="33" t="s">
        <v>44</v>
      </c>
      <c r="X13" s="34" t="s">
        <v>19</v>
      </c>
      <c r="Y13" s="35">
        <v>6</v>
      </c>
      <c r="Z13" s="16"/>
      <c r="AA13" s="16"/>
      <c r="AB13" s="17"/>
      <c r="AC13" s="16" t="s">
        <v>20</v>
      </c>
      <c r="AD13" s="16" t="s">
        <v>21</v>
      </c>
      <c r="AE13" s="16" t="s">
        <v>22</v>
      </c>
      <c r="AF13" s="16" t="s">
        <v>23</v>
      </c>
      <c r="AG13" s="76"/>
    </row>
    <row r="14" spans="2:33" ht="28.05" customHeight="1">
      <c r="B14" s="37" t="s">
        <v>8</v>
      </c>
      <c r="C14" s="355"/>
      <c r="D14" s="2" t="s">
        <v>59</v>
      </c>
      <c r="E14" s="2"/>
      <c r="F14" s="2">
        <v>80</v>
      </c>
      <c r="G14" s="2" t="s">
        <v>247</v>
      </c>
      <c r="H14" s="2" t="s">
        <v>81</v>
      </c>
      <c r="I14" s="2">
        <v>60</v>
      </c>
      <c r="J14" s="2" t="s">
        <v>128</v>
      </c>
      <c r="K14" s="2" t="s">
        <v>89</v>
      </c>
      <c r="L14" s="2">
        <v>60</v>
      </c>
      <c r="M14" s="2" t="s">
        <v>149</v>
      </c>
      <c r="N14" s="96"/>
      <c r="O14" s="96">
        <v>50</v>
      </c>
      <c r="P14" s="2" t="s">
        <v>60</v>
      </c>
      <c r="Q14" s="2"/>
      <c r="R14" s="2">
        <v>100</v>
      </c>
      <c r="S14" s="2" t="s">
        <v>113</v>
      </c>
      <c r="T14" s="2"/>
      <c r="U14" s="2">
        <v>30</v>
      </c>
      <c r="V14" s="357"/>
      <c r="W14" s="90">
        <f>Y13*15+Y14*0+Y15*5+Y16*0+Y17*15+Y18*12+15</f>
        <v>119</v>
      </c>
      <c r="X14" s="38" t="s">
        <v>25</v>
      </c>
      <c r="Y14" s="39">
        <v>2.2999999999999998</v>
      </c>
      <c r="Z14" s="15"/>
      <c r="AA14" s="17" t="s">
        <v>26</v>
      </c>
      <c r="AB14" s="17">
        <v>6.2</v>
      </c>
      <c r="AC14" s="17">
        <f>AB14*2</f>
        <v>12.4</v>
      </c>
      <c r="AD14" s="17"/>
      <c r="AE14" s="17">
        <f>AB14*15</f>
        <v>93</v>
      </c>
      <c r="AF14" s="17">
        <f>AC14*4+AE14*4</f>
        <v>421.6</v>
      </c>
      <c r="AG14" s="90"/>
    </row>
    <row r="15" spans="2:33" ht="28.05" customHeight="1">
      <c r="B15" s="37">
        <v>3</v>
      </c>
      <c r="C15" s="355"/>
      <c r="D15" s="2" t="s">
        <v>114</v>
      </c>
      <c r="E15" s="2"/>
      <c r="F15" s="2">
        <v>40</v>
      </c>
      <c r="G15" s="2" t="s">
        <v>150</v>
      </c>
      <c r="H15" s="2"/>
      <c r="I15" s="2">
        <v>1</v>
      </c>
      <c r="J15" s="2"/>
      <c r="K15" s="2"/>
      <c r="L15" s="2"/>
      <c r="M15" s="96" t="s">
        <v>249</v>
      </c>
      <c r="N15" s="96"/>
      <c r="O15" s="96">
        <v>20</v>
      </c>
      <c r="P15" s="2" t="s">
        <v>60</v>
      </c>
      <c r="Q15" s="2"/>
      <c r="R15" s="2">
        <v>100</v>
      </c>
      <c r="S15" s="2" t="s">
        <v>112</v>
      </c>
      <c r="T15" s="45"/>
      <c r="U15" s="2">
        <v>1</v>
      </c>
      <c r="V15" s="357"/>
      <c r="W15" s="40" t="s">
        <v>46</v>
      </c>
      <c r="X15" s="41" t="s">
        <v>27</v>
      </c>
      <c r="Y15" s="39">
        <v>2.8</v>
      </c>
      <c r="AA15" s="42" t="s">
        <v>28</v>
      </c>
      <c r="AB15" s="17">
        <v>2</v>
      </c>
      <c r="AC15" s="43">
        <f>AB15*7</f>
        <v>14</v>
      </c>
      <c r="AD15" s="17">
        <f>AB15*5</f>
        <v>10</v>
      </c>
      <c r="AE15" s="17" t="s">
        <v>29</v>
      </c>
      <c r="AF15" s="44">
        <f>AC15*4+AD15*9</f>
        <v>146</v>
      </c>
      <c r="AG15" s="76"/>
    </row>
    <row r="16" spans="2:33" ht="28.05" customHeight="1">
      <c r="B16" s="37" t="s">
        <v>10</v>
      </c>
      <c r="C16" s="355"/>
      <c r="D16" s="2"/>
      <c r="E16" s="2"/>
      <c r="F16" s="2"/>
      <c r="G16" s="2" t="s">
        <v>142</v>
      </c>
      <c r="H16" s="2"/>
      <c r="I16" s="2">
        <v>1</v>
      </c>
      <c r="J16" s="2"/>
      <c r="K16" s="2"/>
      <c r="L16" s="2"/>
      <c r="M16" s="2"/>
      <c r="N16" s="2"/>
      <c r="O16" s="2"/>
      <c r="P16" s="2"/>
      <c r="Q16" s="45"/>
      <c r="R16" s="2"/>
      <c r="S16" s="2"/>
      <c r="T16" s="2"/>
      <c r="U16" s="2"/>
      <c r="V16" s="357"/>
      <c r="W16" s="88">
        <f>Y13*0+Y14*5+Y15*0+Y16*5+Y17*0+Y18*8</f>
        <v>26.5</v>
      </c>
      <c r="X16" s="41" t="s">
        <v>30</v>
      </c>
      <c r="Y16" s="39">
        <v>3</v>
      </c>
      <c r="Z16" s="15"/>
      <c r="AA16" s="16" t="s">
        <v>31</v>
      </c>
      <c r="AB16" s="17">
        <v>1.7</v>
      </c>
      <c r="AC16" s="17">
        <f>AB16*1</f>
        <v>1.7</v>
      </c>
      <c r="AD16" s="17" t="s">
        <v>29</v>
      </c>
      <c r="AE16" s="17">
        <f>AB16*5</f>
        <v>8.5</v>
      </c>
      <c r="AF16" s="17">
        <f>AC16*4+AE16*4</f>
        <v>40.799999999999997</v>
      </c>
      <c r="AG16" s="90"/>
    </row>
    <row r="17" spans="2:33" ht="28.05" customHeight="1">
      <c r="B17" s="366" t="s">
        <v>38</v>
      </c>
      <c r="C17" s="355"/>
      <c r="D17" s="45"/>
      <c r="E17" s="45"/>
      <c r="F17" s="2"/>
      <c r="G17" s="2"/>
      <c r="H17" s="2"/>
      <c r="I17" s="2"/>
      <c r="J17" s="152"/>
      <c r="K17" s="152"/>
      <c r="L17" s="152"/>
      <c r="M17" s="2"/>
      <c r="N17" s="107"/>
      <c r="O17" s="2"/>
      <c r="P17" s="2"/>
      <c r="Q17" s="45"/>
      <c r="R17" s="2"/>
      <c r="S17" s="2"/>
      <c r="T17" s="45"/>
      <c r="U17" s="2"/>
      <c r="V17" s="357"/>
      <c r="W17" s="40" t="s">
        <v>47</v>
      </c>
      <c r="X17" s="41" t="s">
        <v>33</v>
      </c>
      <c r="Y17" s="39">
        <v>0</v>
      </c>
      <c r="AA17" s="16" t="s">
        <v>34</v>
      </c>
      <c r="AB17" s="17">
        <v>2.5</v>
      </c>
      <c r="AC17" s="17"/>
      <c r="AD17" s="17">
        <f>AB17*5</f>
        <v>12.5</v>
      </c>
      <c r="AE17" s="17" t="s">
        <v>29</v>
      </c>
      <c r="AF17" s="17">
        <f>AD17*9</f>
        <v>112.5</v>
      </c>
      <c r="AG17" s="76"/>
    </row>
    <row r="18" spans="2:33" ht="28.05" customHeight="1">
      <c r="B18" s="366"/>
      <c r="C18" s="355"/>
      <c r="D18" s="45"/>
      <c r="E18" s="45"/>
      <c r="F18" s="2"/>
      <c r="G18" s="2"/>
      <c r="H18" s="45"/>
      <c r="I18" s="2"/>
      <c r="J18" s="2"/>
      <c r="K18" s="85"/>
      <c r="L18" s="2"/>
      <c r="M18" s="2"/>
      <c r="N18" s="45"/>
      <c r="O18" s="2"/>
      <c r="P18" s="2"/>
      <c r="Q18" s="45"/>
      <c r="R18" s="2"/>
      <c r="S18" s="2"/>
      <c r="T18" s="85"/>
      <c r="U18" s="2"/>
      <c r="V18" s="357"/>
      <c r="W18" s="88">
        <f>Y13*2+Y14*7+Y15*1+Y16*0+Y17*0+Y18*8</f>
        <v>30.9</v>
      </c>
      <c r="X18" s="80" t="s">
        <v>42</v>
      </c>
      <c r="Y18" s="46">
        <v>0</v>
      </c>
      <c r="Z18" s="15"/>
      <c r="AA18" s="16" t="s">
        <v>35</v>
      </c>
      <c r="AB18" s="17">
        <v>1</v>
      </c>
      <c r="AE18" s="16">
        <f>AB18*15</f>
        <v>15</v>
      </c>
      <c r="AG18" s="90"/>
    </row>
    <row r="19" spans="2:33" ht="28.05" customHeight="1">
      <c r="B19" s="47" t="s">
        <v>36</v>
      </c>
      <c r="C19" s="48"/>
      <c r="D19" s="45"/>
      <c r="E19" s="45"/>
      <c r="F19" s="2"/>
      <c r="G19" s="2"/>
      <c r="H19" s="45"/>
      <c r="I19" s="2"/>
      <c r="J19" s="2"/>
      <c r="K19" s="45"/>
      <c r="L19" s="2"/>
      <c r="M19" s="2"/>
      <c r="N19" s="45"/>
      <c r="O19" s="2"/>
      <c r="P19" s="2"/>
      <c r="Q19" s="45"/>
      <c r="R19" s="2"/>
      <c r="S19" s="2"/>
      <c r="T19" s="79"/>
      <c r="U19" s="79"/>
      <c r="V19" s="357"/>
      <c r="W19" s="40" t="s">
        <v>12</v>
      </c>
      <c r="X19" s="49"/>
      <c r="Y19" s="39"/>
      <c r="AC19" s="16">
        <f>SUM(AC14:AC18)</f>
        <v>28.099999999999998</v>
      </c>
      <c r="AD19" s="16">
        <f>SUM(AD14:AD18)</f>
        <v>22.5</v>
      </c>
      <c r="AE19" s="16">
        <f>SUM(AE14:AE18)</f>
        <v>116.5</v>
      </c>
      <c r="AF19" s="16">
        <f>AC19*4+AD19*9+AE19*4</f>
        <v>780.9</v>
      </c>
      <c r="AG19" s="76"/>
    </row>
    <row r="20" spans="2:33" ht="28.05" customHeight="1">
      <c r="B20" s="50"/>
      <c r="C20" s="51"/>
      <c r="D20" s="45"/>
      <c r="E20" s="45"/>
      <c r="F20" s="2"/>
      <c r="G20" s="2"/>
      <c r="H20" s="45"/>
      <c r="I20" s="2"/>
      <c r="J20" s="2"/>
      <c r="K20" s="45"/>
      <c r="L20" s="2"/>
      <c r="M20" s="2"/>
      <c r="N20" s="45"/>
      <c r="O20" s="2"/>
      <c r="P20" s="2"/>
      <c r="Q20" s="45"/>
      <c r="R20" s="2"/>
      <c r="S20" s="2"/>
      <c r="T20" s="45"/>
      <c r="U20" s="2"/>
      <c r="V20" s="358"/>
      <c r="W20" s="89">
        <f>W14*4+W18*4+W16*9</f>
        <v>838.1</v>
      </c>
      <c r="X20" s="53"/>
      <c r="Y20" s="54"/>
      <c r="Z20" s="15"/>
      <c r="AC20" s="52">
        <f>AC19*4/AF19</f>
        <v>0.14393648354462799</v>
      </c>
      <c r="AD20" s="52">
        <f>AD19*9/AF19</f>
        <v>0.25931617364579335</v>
      </c>
      <c r="AE20" s="52">
        <f>AE19*4/AF19</f>
        <v>0.59674734280957875</v>
      </c>
      <c r="AG20" s="92"/>
    </row>
    <row r="21" spans="2:33" s="36" customFormat="1" ht="28.05" customHeight="1">
      <c r="B21" s="31">
        <v>6</v>
      </c>
      <c r="C21" s="355"/>
      <c r="D21" s="32" t="str">
        <f>'114.6月菜單'!J5</f>
        <v>香Q米飯</v>
      </c>
      <c r="E21" s="32" t="s">
        <v>15</v>
      </c>
      <c r="F21" s="32"/>
      <c r="G21" s="32" t="str">
        <f>'114.6月菜單'!J6</f>
        <v>細嫩豆腐(豆)</v>
      </c>
      <c r="H21" s="32" t="s">
        <v>63</v>
      </c>
      <c r="I21" s="32"/>
      <c r="J21" s="32" t="str">
        <f>'114.6月菜單'!J7</f>
        <v>南瓜片(炸)</v>
      </c>
      <c r="K21" s="32" t="s">
        <v>61</v>
      </c>
      <c r="L21" s="32"/>
      <c r="M21" s="32" t="str">
        <f>'114.6月菜單'!J8</f>
        <v>滷蛋X1</v>
      </c>
      <c r="N21" s="32" t="s">
        <v>79</v>
      </c>
      <c r="O21" s="32"/>
      <c r="P21" s="32" t="str">
        <f>'114.6月菜單'!J9</f>
        <v>季節蔬菜X2</v>
      </c>
      <c r="Q21" s="32" t="s">
        <v>18</v>
      </c>
      <c r="R21" s="32"/>
      <c r="S21" s="32" t="str">
        <f>'114.6月菜單'!J10</f>
        <v>味噌菇菇湯</v>
      </c>
      <c r="T21" s="32" t="s">
        <v>17</v>
      </c>
      <c r="U21" s="32"/>
      <c r="V21" s="356"/>
      <c r="W21" s="33" t="s">
        <v>44</v>
      </c>
      <c r="X21" s="34" t="s">
        <v>19</v>
      </c>
      <c r="Y21" s="35">
        <v>6.6</v>
      </c>
      <c r="Z21" s="16"/>
      <c r="AA21" s="16"/>
      <c r="AB21" s="17"/>
      <c r="AC21" s="16" t="s">
        <v>20</v>
      </c>
      <c r="AD21" s="16" t="s">
        <v>21</v>
      </c>
      <c r="AE21" s="16" t="s">
        <v>22</v>
      </c>
      <c r="AF21" s="16" t="s">
        <v>23</v>
      </c>
      <c r="AG21" s="76"/>
    </row>
    <row r="22" spans="2:33" s="57" customFormat="1" ht="27.75" customHeight="1">
      <c r="B22" s="37" t="s">
        <v>8</v>
      </c>
      <c r="C22" s="355"/>
      <c r="D22" s="2" t="s">
        <v>24</v>
      </c>
      <c r="E22" s="2"/>
      <c r="F22" s="2">
        <v>120</v>
      </c>
      <c r="G22" s="2" t="s">
        <v>196</v>
      </c>
      <c r="H22" s="2" t="s">
        <v>95</v>
      </c>
      <c r="I22" s="2">
        <v>60</v>
      </c>
      <c r="J22" s="2" t="s">
        <v>106</v>
      </c>
      <c r="K22" s="2"/>
      <c r="L22" s="2">
        <v>55</v>
      </c>
      <c r="M22" s="2" t="s">
        <v>280</v>
      </c>
      <c r="N22" s="85"/>
      <c r="O22" s="2">
        <v>55</v>
      </c>
      <c r="P22" s="2" t="s">
        <v>60</v>
      </c>
      <c r="Q22" s="2"/>
      <c r="R22" s="2">
        <v>100</v>
      </c>
      <c r="S22" s="2" t="s">
        <v>68</v>
      </c>
      <c r="T22" s="2"/>
      <c r="U22" s="2">
        <v>20</v>
      </c>
      <c r="V22" s="357"/>
      <c r="W22" s="90">
        <f>Y21*15+Y22*0+Y23*5+Y24*0+Y25*15+Y26*12+15</f>
        <v>125</v>
      </c>
      <c r="X22" s="38" t="s">
        <v>25</v>
      </c>
      <c r="Y22" s="39">
        <v>2.7</v>
      </c>
      <c r="Z22" s="55"/>
      <c r="AA22" s="56" t="s">
        <v>26</v>
      </c>
      <c r="AB22" s="56">
        <v>6.2</v>
      </c>
      <c r="AC22" s="56">
        <f>AB22*2</f>
        <v>12.4</v>
      </c>
      <c r="AD22" s="56"/>
      <c r="AE22" s="56">
        <f>AB22*15</f>
        <v>93</v>
      </c>
      <c r="AF22" s="56">
        <f>AC22*4+AE22*4</f>
        <v>421.6</v>
      </c>
      <c r="AG22" s="90"/>
    </row>
    <row r="23" spans="2:33" s="57" customFormat="1" ht="28.05" customHeight="1">
      <c r="B23" s="37">
        <v>4</v>
      </c>
      <c r="C23" s="355"/>
      <c r="D23" s="2"/>
      <c r="E23" s="2"/>
      <c r="F23" s="2"/>
      <c r="G23" s="2"/>
      <c r="H23" s="2"/>
      <c r="I23" s="2"/>
      <c r="J23" s="2"/>
      <c r="K23" s="2"/>
      <c r="L23" s="2"/>
      <c r="M23" s="2"/>
      <c r="N23" s="45"/>
      <c r="O23" s="2"/>
      <c r="P23" s="2" t="s">
        <v>60</v>
      </c>
      <c r="Q23" s="2"/>
      <c r="R23" s="2">
        <v>100</v>
      </c>
      <c r="S23" s="2" t="s">
        <v>249</v>
      </c>
      <c r="T23" s="87"/>
      <c r="U23" s="2">
        <v>10</v>
      </c>
      <c r="V23" s="357"/>
      <c r="W23" s="40" t="s">
        <v>46</v>
      </c>
      <c r="X23" s="41" t="s">
        <v>27</v>
      </c>
      <c r="Y23" s="39">
        <v>2.2000000000000002</v>
      </c>
      <c r="AA23" s="58" t="s">
        <v>28</v>
      </c>
      <c r="AB23" s="56">
        <v>2.1</v>
      </c>
      <c r="AC23" s="59">
        <f>AB23*7</f>
        <v>14.700000000000001</v>
      </c>
      <c r="AD23" s="56">
        <f>AB23*5</f>
        <v>10.5</v>
      </c>
      <c r="AE23" s="56" t="s">
        <v>29</v>
      </c>
      <c r="AF23" s="60">
        <f>AC23*4+AD23*9</f>
        <v>153.30000000000001</v>
      </c>
      <c r="AG23" s="76"/>
    </row>
    <row r="24" spans="2:33" s="57" customFormat="1" ht="28.05" customHeight="1">
      <c r="B24" s="37" t="s">
        <v>10</v>
      </c>
      <c r="C24" s="355"/>
      <c r="D24" s="2"/>
      <c r="E24" s="2"/>
      <c r="F24" s="2"/>
      <c r="G24" s="2"/>
      <c r="H24" s="45"/>
      <c r="I24" s="2"/>
      <c r="J24" s="2"/>
      <c r="K24" s="2"/>
      <c r="L24" s="2"/>
      <c r="M24" s="2"/>
      <c r="N24" s="85"/>
      <c r="O24" s="2"/>
      <c r="P24" s="2"/>
      <c r="Q24" s="45"/>
      <c r="R24" s="2"/>
      <c r="S24" s="2" t="s">
        <v>116</v>
      </c>
      <c r="T24" s="2"/>
      <c r="U24" s="2">
        <v>3</v>
      </c>
      <c r="V24" s="357"/>
      <c r="W24" s="88">
        <f>Y21*0+Y22*5+Y23*0+Y24*5+Y25*0+Y26*8</f>
        <v>28.5</v>
      </c>
      <c r="X24" s="41" t="s">
        <v>30</v>
      </c>
      <c r="Y24" s="39">
        <v>3</v>
      </c>
      <c r="Z24" s="55"/>
      <c r="AA24" s="61" t="s">
        <v>31</v>
      </c>
      <c r="AB24" s="56">
        <v>1.6</v>
      </c>
      <c r="AC24" s="56">
        <f>AB24*1</f>
        <v>1.6</v>
      </c>
      <c r="AD24" s="56" t="s">
        <v>29</v>
      </c>
      <c r="AE24" s="56">
        <f>AB24*5</f>
        <v>8</v>
      </c>
      <c r="AF24" s="56">
        <f>AC24*4+AE24*4</f>
        <v>38.4</v>
      </c>
      <c r="AG24" s="90"/>
    </row>
    <row r="25" spans="2:33" s="57" customFormat="1" ht="28.05" customHeight="1">
      <c r="B25" s="366" t="s">
        <v>39</v>
      </c>
      <c r="C25" s="355"/>
      <c r="D25" s="2"/>
      <c r="E25" s="2"/>
      <c r="F25" s="2"/>
      <c r="G25" s="2"/>
      <c r="H25" s="45"/>
      <c r="I25" s="2"/>
      <c r="J25" s="2"/>
      <c r="K25" s="2"/>
      <c r="L25" s="2"/>
      <c r="M25" s="2"/>
      <c r="N25" s="45"/>
      <c r="O25" s="2"/>
      <c r="P25" s="2"/>
      <c r="Q25" s="45"/>
      <c r="R25" s="2"/>
      <c r="S25" s="2" t="s">
        <v>80</v>
      </c>
      <c r="T25" s="2"/>
      <c r="U25" s="2">
        <v>1</v>
      </c>
      <c r="V25" s="357"/>
      <c r="W25" s="40" t="s">
        <v>47</v>
      </c>
      <c r="X25" s="41" t="s">
        <v>33</v>
      </c>
      <c r="Y25" s="39">
        <v>0</v>
      </c>
      <c r="AA25" s="61" t="s">
        <v>34</v>
      </c>
      <c r="AB25" s="56">
        <v>2.5</v>
      </c>
      <c r="AC25" s="56"/>
      <c r="AD25" s="56">
        <f>AB25*5</f>
        <v>12.5</v>
      </c>
      <c r="AE25" s="56" t="s">
        <v>29</v>
      </c>
      <c r="AF25" s="56">
        <f>AD25*9</f>
        <v>112.5</v>
      </c>
      <c r="AG25" s="76"/>
    </row>
    <row r="26" spans="2:33" s="57" customFormat="1" ht="28.05" customHeight="1">
      <c r="B26" s="366"/>
      <c r="C26" s="355"/>
      <c r="D26" s="87"/>
      <c r="E26" s="45"/>
      <c r="F26" s="2"/>
      <c r="G26" s="62"/>
      <c r="H26" s="45"/>
      <c r="I26" s="2"/>
      <c r="J26" s="2"/>
      <c r="K26" s="45"/>
      <c r="L26" s="2"/>
      <c r="M26" s="2"/>
      <c r="N26" s="45"/>
      <c r="O26" s="2"/>
      <c r="P26" s="2"/>
      <c r="Q26" s="45"/>
      <c r="R26" s="2"/>
      <c r="S26" s="2" t="s">
        <v>82</v>
      </c>
      <c r="T26" s="45"/>
      <c r="U26" s="2">
        <v>1</v>
      </c>
      <c r="V26" s="357"/>
      <c r="W26" s="88">
        <f>Y21*2+Y22*7+Y23*1+Y24*0+Y25*0+Y26*8</f>
        <v>34.300000000000004</v>
      </c>
      <c r="X26" s="80" t="s">
        <v>42</v>
      </c>
      <c r="Y26" s="46">
        <v>0</v>
      </c>
      <c r="Z26" s="55"/>
      <c r="AA26" s="61" t="s">
        <v>35</v>
      </c>
      <c r="AB26" s="56"/>
      <c r="AC26" s="61"/>
      <c r="AD26" s="61"/>
      <c r="AE26" s="61">
        <f>AB26*15</f>
        <v>0</v>
      </c>
      <c r="AF26" s="61"/>
      <c r="AG26" s="90"/>
    </row>
    <row r="27" spans="2:33" s="57" customFormat="1" ht="28.05" customHeight="1">
      <c r="B27" s="63" t="s">
        <v>36</v>
      </c>
      <c r="C27" s="64"/>
      <c r="D27" s="2"/>
      <c r="E27" s="45"/>
      <c r="F27" s="2"/>
      <c r="G27" s="2"/>
      <c r="H27" s="45"/>
      <c r="I27" s="2"/>
      <c r="J27" s="2"/>
      <c r="K27" s="45"/>
      <c r="L27" s="2"/>
      <c r="M27" s="2"/>
      <c r="N27" s="45"/>
      <c r="O27" s="2"/>
      <c r="P27" s="2"/>
      <c r="Q27" s="45"/>
      <c r="R27" s="2"/>
      <c r="S27" s="2"/>
      <c r="T27" s="45"/>
      <c r="U27" s="2"/>
      <c r="V27" s="357"/>
      <c r="W27" s="40" t="s">
        <v>12</v>
      </c>
      <c r="X27" s="49"/>
      <c r="Y27" s="39"/>
      <c r="AA27" s="61"/>
      <c r="AB27" s="56"/>
      <c r="AC27" s="61">
        <f>SUM(AC22:AC26)</f>
        <v>28.700000000000003</v>
      </c>
      <c r="AD27" s="61">
        <f>SUM(AD22:AD26)</f>
        <v>23</v>
      </c>
      <c r="AE27" s="61">
        <f>SUM(AE22:AE26)</f>
        <v>101</v>
      </c>
      <c r="AF27" s="61">
        <f>AC27*4+AD27*9+AE27*4</f>
        <v>725.8</v>
      </c>
      <c r="AG27" s="76"/>
    </row>
    <row r="28" spans="2:33" s="57" customFormat="1" ht="28.05" customHeight="1" thickBot="1">
      <c r="B28" s="65"/>
      <c r="C28" s="66"/>
      <c r="D28" s="2"/>
      <c r="E28" s="45"/>
      <c r="F28" s="2"/>
      <c r="G28" s="2"/>
      <c r="H28" s="45"/>
      <c r="I28" s="2"/>
      <c r="J28" s="2"/>
      <c r="K28" s="45"/>
      <c r="L28" s="2"/>
      <c r="M28" s="2"/>
      <c r="N28" s="45"/>
      <c r="O28" s="2"/>
      <c r="P28" s="2"/>
      <c r="Q28" s="45"/>
      <c r="R28" s="2"/>
      <c r="S28" s="2"/>
      <c r="T28" s="45"/>
      <c r="U28" s="2"/>
      <c r="V28" s="358"/>
      <c r="W28" s="89">
        <f>W22*4+W26*4+W24*9</f>
        <v>893.7</v>
      </c>
      <c r="X28" s="53"/>
      <c r="Y28" s="54"/>
      <c r="Z28" s="55"/>
      <c r="AB28" s="67"/>
      <c r="AC28" s="68">
        <f>AC27*4/AF27</f>
        <v>0.15817029484706532</v>
      </c>
      <c r="AD28" s="68">
        <f>AD27*9/AF27</f>
        <v>0.28520253513364563</v>
      </c>
      <c r="AE28" s="68">
        <f>AE27*4/AF27</f>
        <v>0.55662717001928907</v>
      </c>
      <c r="AG28" s="92"/>
    </row>
    <row r="29" spans="2:33" s="36" customFormat="1" ht="28.05" customHeight="1">
      <c r="B29" s="31">
        <v>6</v>
      </c>
      <c r="C29" s="355"/>
      <c r="D29" s="32" t="str">
        <f>'114.6月菜單'!N5</f>
        <v>地瓜飯</v>
      </c>
      <c r="E29" s="32" t="s">
        <v>65</v>
      </c>
      <c r="F29" s="32"/>
      <c r="G29" s="32" t="str">
        <f>'114.6月菜單'!N6</f>
        <v>香滷豆干(豆)</v>
      </c>
      <c r="H29" s="32" t="s">
        <v>152</v>
      </c>
      <c r="I29" s="32"/>
      <c r="J29" s="32" t="str">
        <f>'114.6月菜單'!N7</f>
        <v>素炒毛豆莢(豆)</v>
      </c>
      <c r="K29" s="93" t="s">
        <v>155</v>
      </c>
      <c r="L29" s="32"/>
      <c r="M29" s="32" t="str">
        <f>'114.6月菜單'!N8</f>
        <v>蒸蛋</v>
      </c>
      <c r="N29" s="32" t="s">
        <v>15</v>
      </c>
      <c r="O29" s="32"/>
      <c r="P29" s="32" t="str">
        <f>'114.6月菜單'!N9</f>
        <v>季節蔬菜X2</v>
      </c>
      <c r="Q29" s="32" t="s">
        <v>67</v>
      </c>
      <c r="R29" s="32"/>
      <c r="S29" s="32" t="str">
        <f>'114.6月菜單'!N10</f>
        <v>昆布豆腐湯(豆)</v>
      </c>
      <c r="T29" s="32" t="s">
        <v>66</v>
      </c>
      <c r="U29" s="32"/>
      <c r="V29" s="356"/>
      <c r="W29" s="33" t="s">
        <v>44</v>
      </c>
      <c r="X29" s="34" t="s">
        <v>19</v>
      </c>
      <c r="Y29" s="35">
        <v>6</v>
      </c>
      <c r="Z29" s="16"/>
      <c r="AA29" s="16"/>
      <c r="AB29" s="17"/>
      <c r="AC29" s="16" t="s">
        <v>20</v>
      </c>
      <c r="AD29" s="16" t="s">
        <v>21</v>
      </c>
      <c r="AE29" s="16" t="s">
        <v>22</v>
      </c>
      <c r="AF29" s="16" t="s">
        <v>23</v>
      </c>
      <c r="AG29" s="76"/>
    </row>
    <row r="30" spans="2:33" ht="28.05" customHeight="1">
      <c r="B30" s="37" t="s">
        <v>8</v>
      </c>
      <c r="C30" s="355"/>
      <c r="D30" s="2" t="s">
        <v>24</v>
      </c>
      <c r="E30" s="2"/>
      <c r="F30" s="2">
        <v>100</v>
      </c>
      <c r="G30" s="2" t="s">
        <v>121</v>
      </c>
      <c r="H30" s="2" t="s">
        <v>153</v>
      </c>
      <c r="I30" s="2">
        <v>70</v>
      </c>
      <c r="J30" s="2" t="s">
        <v>154</v>
      </c>
      <c r="K30" s="2" t="s">
        <v>89</v>
      </c>
      <c r="L30" s="2">
        <v>35</v>
      </c>
      <c r="M30" s="2" t="s">
        <v>279</v>
      </c>
      <c r="N30" s="2"/>
      <c r="O30" s="2">
        <v>55</v>
      </c>
      <c r="P30" s="2" t="s">
        <v>60</v>
      </c>
      <c r="Q30" s="2"/>
      <c r="R30" s="2">
        <v>100</v>
      </c>
      <c r="S30" s="2" t="s">
        <v>117</v>
      </c>
      <c r="T30" s="2"/>
      <c r="U30" s="2">
        <v>5</v>
      </c>
      <c r="V30" s="357"/>
      <c r="W30" s="90">
        <f>Y29*15+Y30*0+Y31*5+Y32*0+Y33*15+Y34*12+15</f>
        <v>115</v>
      </c>
      <c r="X30" s="38" t="s">
        <v>25</v>
      </c>
      <c r="Y30" s="39">
        <v>2.4</v>
      </c>
      <c r="Z30" s="15"/>
      <c r="AA30" s="17" t="s">
        <v>26</v>
      </c>
      <c r="AB30" s="17">
        <v>6</v>
      </c>
      <c r="AC30" s="17">
        <f>AB30*2</f>
        <v>12</v>
      </c>
      <c r="AD30" s="17"/>
      <c r="AE30" s="17">
        <f>AB30*15</f>
        <v>90</v>
      </c>
      <c r="AF30" s="17">
        <f>AC30*4+AE30*4</f>
        <v>408</v>
      </c>
      <c r="AG30" s="90"/>
    </row>
    <row r="31" spans="2:33" ht="28.05" customHeight="1">
      <c r="B31" s="37">
        <v>5</v>
      </c>
      <c r="C31" s="355"/>
      <c r="D31" s="2" t="s">
        <v>140</v>
      </c>
      <c r="E31" s="2"/>
      <c r="F31" s="2">
        <v>55</v>
      </c>
      <c r="G31" s="2"/>
      <c r="H31" s="2"/>
      <c r="I31" s="2"/>
      <c r="J31" s="2"/>
      <c r="K31" s="2"/>
      <c r="L31" s="2"/>
      <c r="M31" s="2"/>
      <c r="N31" s="2"/>
      <c r="O31" s="2"/>
      <c r="P31" s="2" t="s">
        <v>60</v>
      </c>
      <c r="Q31" s="2"/>
      <c r="R31" s="2">
        <v>100</v>
      </c>
      <c r="S31" s="2" t="s">
        <v>97</v>
      </c>
      <c r="T31" s="87" t="s">
        <v>89</v>
      </c>
      <c r="U31" s="2">
        <v>30</v>
      </c>
      <c r="V31" s="357"/>
      <c r="W31" s="40" t="s">
        <v>46</v>
      </c>
      <c r="X31" s="41" t="s">
        <v>27</v>
      </c>
      <c r="Y31" s="39">
        <v>2</v>
      </c>
      <c r="AA31" s="42" t="s">
        <v>28</v>
      </c>
      <c r="AB31" s="17">
        <v>2</v>
      </c>
      <c r="AC31" s="43">
        <f>AB31*7</f>
        <v>14</v>
      </c>
      <c r="AD31" s="17">
        <f>AB31*5</f>
        <v>10</v>
      </c>
      <c r="AE31" s="17" t="s">
        <v>29</v>
      </c>
      <c r="AF31" s="44">
        <f>AC31*4+AD31*9</f>
        <v>146</v>
      </c>
      <c r="AG31" s="76"/>
    </row>
    <row r="32" spans="2:33" ht="28.05" customHeight="1">
      <c r="B32" s="37" t="s">
        <v>10</v>
      </c>
      <c r="C32" s="355"/>
      <c r="D32" s="45"/>
      <c r="E32" s="45"/>
      <c r="F32" s="2"/>
      <c r="G32" s="2"/>
      <c r="H32" s="45"/>
      <c r="I32" s="2"/>
      <c r="J32" s="2"/>
      <c r="K32" s="2"/>
      <c r="L32" s="2"/>
      <c r="M32" s="2"/>
      <c r="N32" s="2"/>
      <c r="O32" s="2"/>
      <c r="P32" s="2"/>
      <c r="Q32" s="45"/>
      <c r="R32" s="2"/>
      <c r="S32" s="2" t="s">
        <v>112</v>
      </c>
      <c r="T32" s="2"/>
      <c r="U32" s="2">
        <v>1</v>
      </c>
      <c r="V32" s="357"/>
      <c r="W32" s="88">
        <f>Y29*0+Y30*5+Y31*0+Y32*5+Y33*0+Y34*8</f>
        <v>24.5</v>
      </c>
      <c r="X32" s="41" t="s">
        <v>30</v>
      </c>
      <c r="Y32" s="39">
        <v>2.5</v>
      </c>
      <c r="Z32" s="15"/>
      <c r="AA32" s="16" t="s">
        <v>31</v>
      </c>
      <c r="AB32" s="17">
        <v>1.8</v>
      </c>
      <c r="AC32" s="17">
        <f>AB32*1</f>
        <v>1.8</v>
      </c>
      <c r="AD32" s="17" t="s">
        <v>29</v>
      </c>
      <c r="AE32" s="17">
        <f>AB32*5</f>
        <v>9</v>
      </c>
      <c r="AF32" s="17">
        <f>AC32*4+AE32*4</f>
        <v>43.2</v>
      </c>
      <c r="AG32" s="90"/>
    </row>
    <row r="33" spans="2:33" ht="28.05" customHeight="1">
      <c r="B33" s="366" t="s">
        <v>40</v>
      </c>
      <c r="C33" s="355"/>
      <c r="D33" s="45"/>
      <c r="E33" s="45"/>
      <c r="F33" s="2"/>
      <c r="G33" s="2"/>
      <c r="H33" s="45"/>
      <c r="I33" s="2"/>
      <c r="J33" s="2"/>
      <c r="K33" s="2"/>
      <c r="L33" s="2"/>
      <c r="M33" s="2"/>
      <c r="N33" s="45"/>
      <c r="O33" s="2"/>
      <c r="P33" s="2"/>
      <c r="Q33" s="45"/>
      <c r="R33" s="2"/>
      <c r="S33" s="2"/>
      <c r="T33" s="2"/>
      <c r="U33" s="2"/>
      <c r="V33" s="357"/>
      <c r="W33" s="40" t="s">
        <v>47</v>
      </c>
      <c r="X33" s="41" t="s">
        <v>33</v>
      </c>
      <c r="Y33" s="39">
        <v>0</v>
      </c>
      <c r="AA33" s="16" t="s">
        <v>34</v>
      </c>
      <c r="AB33" s="17">
        <v>2.5</v>
      </c>
      <c r="AC33" s="17"/>
      <c r="AD33" s="17">
        <f>AB33*5</f>
        <v>12.5</v>
      </c>
      <c r="AE33" s="17" t="s">
        <v>29</v>
      </c>
      <c r="AF33" s="17">
        <f>AD33*9</f>
        <v>112.5</v>
      </c>
      <c r="AG33" s="76"/>
    </row>
    <row r="34" spans="2:33" ht="28.05" customHeight="1">
      <c r="B34" s="366"/>
      <c r="C34" s="355"/>
      <c r="D34" s="45"/>
      <c r="E34" s="45"/>
      <c r="F34" s="2"/>
      <c r="G34" s="2"/>
      <c r="H34" s="45"/>
      <c r="I34" s="2"/>
      <c r="J34" s="2"/>
      <c r="K34" s="45"/>
      <c r="L34" s="2"/>
      <c r="M34" s="2"/>
      <c r="N34" s="45"/>
      <c r="O34" s="2"/>
      <c r="P34" s="2"/>
      <c r="Q34" s="45"/>
      <c r="R34" s="2"/>
      <c r="S34" s="2"/>
      <c r="T34" s="45"/>
      <c r="U34" s="2"/>
      <c r="V34" s="357"/>
      <c r="W34" s="88">
        <f>Y29*2+Y30*7+Y31*1+Y32*0+Y33*0+Y34*8</f>
        <v>30.8</v>
      </c>
      <c r="X34" s="80" t="s">
        <v>42</v>
      </c>
      <c r="Y34" s="46">
        <v>0</v>
      </c>
      <c r="Z34" s="15"/>
      <c r="AA34" s="16" t="s">
        <v>35</v>
      </c>
      <c r="AB34" s="17">
        <v>1</v>
      </c>
      <c r="AE34" s="16">
        <f>AB34*15</f>
        <v>15</v>
      </c>
      <c r="AG34" s="90"/>
    </row>
    <row r="35" spans="2:33" ht="28.05" customHeight="1">
      <c r="B35" s="47" t="s">
        <v>36</v>
      </c>
      <c r="C35" s="48"/>
      <c r="D35" s="45"/>
      <c r="E35" s="45"/>
      <c r="F35" s="2"/>
      <c r="G35" s="2"/>
      <c r="H35" s="45"/>
      <c r="I35" s="2"/>
      <c r="J35" s="2"/>
      <c r="K35" s="45"/>
      <c r="L35" s="2"/>
      <c r="M35" s="2"/>
      <c r="N35" s="45"/>
      <c r="O35" s="2"/>
      <c r="P35" s="2"/>
      <c r="Q35" s="45"/>
      <c r="R35" s="2"/>
      <c r="S35" s="2"/>
      <c r="T35" s="45"/>
      <c r="U35" s="2"/>
      <c r="V35" s="357"/>
      <c r="W35" s="40" t="s">
        <v>12</v>
      </c>
      <c r="X35" s="49"/>
      <c r="Y35" s="39"/>
      <c r="AC35" s="16">
        <f>SUM(AC30:AC34)</f>
        <v>27.8</v>
      </c>
      <c r="AD35" s="16">
        <f>SUM(AD30:AD34)</f>
        <v>22.5</v>
      </c>
      <c r="AE35" s="16">
        <f>SUM(AE30:AE34)</f>
        <v>114</v>
      </c>
      <c r="AF35" s="16">
        <f>AC35*4+AD35*9+AE35*4</f>
        <v>769.7</v>
      </c>
      <c r="AG35" s="76"/>
    </row>
    <row r="36" spans="2:33" ht="28.05" customHeight="1">
      <c r="B36" s="50"/>
      <c r="C36" s="51"/>
      <c r="D36" s="45"/>
      <c r="E36" s="45"/>
      <c r="F36" s="2"/>
      <c r="G36" s="2"/>
      <c r="H36" s="45"/>
      <c r="I36" s="2"/>
      <c r="J36" s="2"/>
      <c r="K36" s="45"/>
      <c r="L36" s="2"/>
      <c r="M36" s="2"/>
      <c r="N36" s="45"/>
      <c r="O36" s="2"/>
      <c r="P36" s="2"/>
      <c r="Q36" s="45"/>
      <c r="R36" s="2"/>
      <c r="S36" s="2"/>
      <c r="T36" s="45"/>
      <c r="U36" s="2"/>
      <c r="V36" s="358"/>
      <c r="W36" s="89">
        <f>W30*4+W34*4+W32*9</f>
        <v>803.7</v>
      </c>
      <c r="X36" s="53"/>
      <c r="Y36" s="54"/>
      <c r="Z36" s="15"/>
      <c r="AC36" s="52">
        <f>AC35*4/AF35</f>
        <v>0.14447187215798363</v>
      </c>
      <c r="AD36" s="52">
        <f>AD35*9/AF35</f>
        <v>0.26308951539560865</v>
      </c>
      <c r="AE36" s="52">
        <f>AE35*4/AF35</f>
        <v>0.59243861244640761</v>
      </c>
      <c r="AG36" s="92"/>
    </row>
    <row r="37" spans="2:33" s="36" customFormat="1" ht="28.05" customHeight="1">
      <c r="B37" s="31">
        <v>6</v>
      </c>
      <c r="C37" s="355"/>
      <c r="D37" s="32" t="str">
        <f>'114.6月菜單'!R5</f>
        <v>香Q米飯</v>
      </c>
      <c r="E37" s="32" t="s">
        <v>15</v>
      </c>
      <c r="F37" s="32"/>
      <c r="G37" s="32" t="str">
        <f>'114.6月菜單'!R6</f>
        <v>家常豆腐(豆)</v>
      </c>
      <c r="H37" s="32" t="s">
        <v>17</v>
      </c>
      <c r="I37" s="32"/>
      <c r="J37" s="32" t="str">
        <f>'114.6月菜單'!R7</f>
        <v>滷豆包X1</v>
      </c>
      <c r="K37" s="32" t="s">
        <v>79</v>
      </c>
      <c r="L37" s="32"/>
      <c r="M37" s="32" t="str">
        <f>'114.6月菜單'!R8</f>
        <v>什錦竹筍</v>
      </c>
      <c r="N37" s="32" t="s">
        <v>52</v>
      </c>
      <c r="O37" s="32"/>
      <c r="P37" s="32" t="str">
        <f>'114.6月菜單'!R9</f>
        <v>季節蔬菜X2</v>
      </c>
      <c r="Q37" s="32" t="s">
        <v>67</v>
      </c>
      <c r="R37" s="32"/>
      <c r="S37" s="32" t="str">
        <f>'114.6月菜單'!R10</f>
        <v>玉米濃湯(芡)</v>
      </c>
      <c r="T37" s="32" t="s">
        <v>151</v>
      </c>
      <c r="U37" s="32"/>
      <c r="V37" s="356"/>
      <c r="W37" s="33" t="s">
        <v>44</v>
      </c>
      <c r="X37" s="34" t="s">
        <v>19</v>
      </c>
      <c r="Y37" s="35">
        <v>6.2</v>
      </c>
      <c r="Z37" s="16"/>
      <c r="AA37" s="16"/>
      <c r="AB37" s="17"/>
      <c r="AC37" s="16" t="s">
        <v>20</v>
      </c>
      <c r="AD37" s="16" t="s">
        <v>21</v>
      </c>
      <c r="AE37" s="16" t="s">
        <v>22</v>
      </c>
      <c r="AF37" s="16" t="s">
        <v>23</v>
      </c>
      <c r="AG37" s="76"/>
    </row>
    <row r="38" spans="2:33" ht="28.05" customHeight="1">
      <c r="B38" s="37" t="s">
        <v>8</v>
      </c>
      <c r="C38" s="355"/>
      <c r="D38" s="2" t="s">
        <v>24</v>
      </c>
      <c r="E38" s="2"/>
      <c r="F38" s="2">
        <v>120</v>
      </c>
      <c r="G38" s="96" t="s">
        <v>118</v>
      </c>
      <c r="H38" s="96" t="s">
        <v>105</v>
      </c>
      <c r="I38" s="96">
        <v>80</v>
      </c>
      <c r="J38" s="2" t="s">
        <v>257</v>
      </c>
      <c r="K38" s="2"/>
      <c r="L38" s="2" t="s">
        <v>290</v>
      </c>
      <c r="M38" s="96" t="s">
        <v>122</v>
      </c>
      <c r="N38" s="96"/>
      <c r="O38" s="96">
        <v>40</v>
      </c>
      <c r="P38" s="2" t="s">
        <v>60</v>
      </c>
      <c r="Q38" s="2"/>
      <c r="R38" s="2">
        <v>100</v>
      </c>
      <c r="S38" s="2" t="s">
        <v>119</v>
      </c>
      <c r="T38" s="2"/>
      <c r="U38" s="2">
        <v>20</v>
      </c>
      <c r="V38" s="357"/>
      <c r="W38" s="90">
        <f>Y37*15+Y38*0+Y39*5+Y40*0+Y41*15+Y42*12+15</f>
        <v>120</v>
      </c>
      <c r="X38" s="38" t="s">
        <v>25</v>
      </c>
      <c r="Y38" s="39">
        <v>2.4</v>
      </c>
      <c r="Z38" s="15"/>
      <c r="AA38" s="17" t="s">
        <v>26</v>
      </c>
      <c r="AB38" s="17">
        <v>6</v>
      </c>
      <c r="AC38" s="17">
        <f>AB38*2</f>
        <v>12</v>
      </c>
      <c r="AD38" s="17"/>
      <c r="AE38" s="17">
        <f>AB38*15</f>
        <v>90</v>
      </c>
      <c r="AF38" s="17">
        <f>AC38*4+AE38*4</f>
        <v>408</v>
      </c>
      <c r="AG38" s="90"/>
    </row>
    <row r="39" spans="2:33" ht="28.05" customHeight="1">
      <c r="B39" s="37">
        <v>6</v>
      </c>
      <c r="C39" s="355"/>
      <c r="D39" s="2"/>
      <c r="E39" s="2"/>
      <c r="F39" s="2"/>
      <c r="G39" s="2" t="s">
        <v>156</v>
      </c>
      <c r="H39" s="45"/>
      <c r="I39" s="2">
        <v>1</v>
      </c>
      <c r="J39" s="2"/>
      <c r="K39" s="2"/>
      <c r="L39" s="2"/>
      <c r="M39" s="2" t="s">
        <v>116</v>
      </c>
      <c r="N39" s="45"/>
      <c r="O39" s="2">
        <v>1</v>
      </c>
      <c r="P39" s="2" t="s">
        <v>60</v>
      </c>
      <c r="Q39" s="2"/>
      <c r="R39" s="2">
        <v>100</v>
      </c>
      <c r="S39" s="2" t="s">
        <v>102</v>
      </c>
      <c r="T39" s="45"/>
      <c r="U39" s="2">
        <v>1</v>
      </c>
      <c r="V39" s="357"/>
      <c r="W39" s="40" t="s">
        <v>46</v>
      </c>
      <c r="X39" s="41" t="s">
        <v>27</v>
      </c>
      <c r="Y39" s="39">
        <v>2.4</v>
      </c>
      <c r="AA39" s="42" t="s">
        <v>28</v>
      </c>
      <c r="AB39" s="17">
        <v>2.2999999999999998</v>
      </c>
      <c r="AC39" s="43">
        <f>AB39*7</f>
        <v>16.099999999999998</v>
      </c>
      <c r="AD39" s="17">
        <f>AB39*5</f>
        <v>11.5</v>
      </c>
      <c r="AE39" s="17" t="s">
        <v>29</v>
      </c>
      <c r="AF39" s="44">
        <f>AC39*4+AD39*9</f>
        <v>167.89999999999998</v>
      </c>
      <c r="AG39" s="76"/>
    </row>
    <row r="40" spans="2:33" ht="28.05" customHeight="1">
      <c r="B40" s="37" t="s">
        <v>10</v>
      </c>
      <c r="C40" s="355"/>
      <c r="D40" s="2"/>
      <c r="E40" s="2"/>
      <c r="F40" s="2"/>
      <c r="G40" s="2"/>
      <c r="H40" s="2"/>
      <c r="I40" s="2"/>
      <c r="J40" s="2"/>
      <c r="K40" s="45"/>
      <c r="L40" s="2"/>
      <c r="M40" s="2" t="s">
        <v>80</v>
      </c>
      <c r="N40" s="45"/>
      <c r="O40" s="2">
        <v>1</v>
      </c>
      <c r="P40" s="2"/>
      <c r="Q40" s="2"/>
      <c r="R40" s="2"/>
      <c r="S40" s="2"/>
      <c r="T40" s="45"/>
      <c r="U40" s="2"/>
      <c r="V40" s="357"/>
      <c r="W40" s="88">
        <f>Y37*0+Y38*5+Y39*0+Y40*5+Y41*0+Y42*8</f>
        <v>27</v>
      </c>
      <c r="X40" s="41" t="s">
        <v>30</v>
      </c>
      <c r="Y40" s="39">
        <v>3</v>
      </c>
      <c r="Z40" s="15"/>
      <c r="AA40" s="16" t="s">
        <v>31</v>
      </c>
      <c r="AB40" s="17">
        <v>1.6</v>
      </c>
      <c r="AC40" s="17">
        <f>AB40*1</f>
        <v>1.6</v>
      </c>
      <c r="AD40" s="17" t="s">
        <v>29</v>
      </c>
      <c r="AE40" s="17">
        <f>AB40*5</f>
        <v>8</v>
      </c>
      <c r="AF40" s="17">
        <f>AC40*4+AE40*4</f>
        <v>38.4</v>
      </c>
      <c r="AG40" s="90"/>
    </row>
    <row r="41" spans="2:33" ht="28.05" customHeight="1">
      <c r="B41" s="366" t="s">
        <v>32</v>
      </c>
      <c r="C41" s="355"/>
      <c r="D41" s="2"/>
      <c r="E41" s="2"/>
      <c r="F41" s="2"/>
      <c r="G41" s="2"/>
      <c r="H41" s="2"/>
      <c r="I41" s="2"/>
      <c r="J41" s="2"/>
      <c r="K41" s="45"/>
      <c r="L41" s="2"/>
      <c r="M41" s="2"/>
      <c r="N41" s="45"/>
      <c r="O41" s="2"/>
      <c r="P41" s="2"/>
      <c r="Q41" s="2"/>
      <c r="R41" s="2"/>
      <c r="S41" s="2"/>
      <c r="T41" s="45"/>
      <c r="U41" s="2"/>
      <c r="V41" s="357"/>
      <c r="W41" s="40" t="s">
        <v>47</v>
      </c>
      <c r="X41" s="41" t="s">
        <v>33</v>
      </c>
      <c r="Y41" s="39">
        <v>0</v>
      </c>
      <c r="AA41" s="16" t="s">
        <v>34</v>
      </c>
      <c r="AB41" s="17">
        <v>2.5</v>
      </c>
      <c r="AC41" s="17"/>
      <c r="AD41" s="17">
        <f>AB41*5</f>
        <v>12.5</v>
      </c>
      <c r="AE41" s="17" t="s">
        <v>29</v>
      </c>
      <c r="AF41" s="17">
        <f>AD41*9</f>
        <v>112.5</v>
      </c>
      <c r="AG41" s="76"/>
    </row>
    <row r="42" spans="2:33" ht="28.05" customHeight="1">
      <c r="B42" s="366"/>
      <c r="C42" s="355"/>
      <c r="D42" s="2"/>
      <c r="E42" s="2"/>
      <c r="F42" s="2"/>
      <c r="G42" s="2"/>
      <c r="H42" s="45"/>
      <c r="I42" s="2"/>
      <c r="J42" s="2"/>
      <c r="K42" s="45"/>
      <c r="L42" s="2"/>
      <c r="M42" s="2"/>
      <c r="N42" s="45"/>
      <c r="O42" s="2"/>
      <c r="P42" s="2"/>
      <c r="Q42" s="45"/>
      <c r="R42" s="2"/>
      <c r="S42" s="2"/>
      <c r="T42" s="45"/>
      <c r="U42" s="2"/>
      <c r="V42" s="357"/>
      <c r="W42" s="88">
        <f>Y37*2+Y38*7+Y39*1+Y40*0+Y41*0+Y42*8</f>
        <v>31.6</v>
      </c>
      <c r="X42" s="80" t="s">
        <v>42</v>
      </c>
      <c r="Y42" s="46">
        <v>0</v>
      </c>
      <c r="Z42" s="15"/>
      <c r="AA42" s="16" t="s">
        <v>35</v>
      </c>
      <c r="AE42" s="16">
        <f>AB42*15</f>
        <v>0</v>
      </c>
      <c r="AG42" s="90"/>
    </row>
    <row r="43" spans="2:33" ht="28.05" customHeight="1">
      <c r="B43" s="47" t="s">
        <v>36</v>
      </c>
      <c r="C43" s="48"/>
      <c r="D43" s="124"/>
      <c r="E43" s="125"/>
      <c r="F43" s="112"/>
      <c r="G43" s="127"/>
      <c r="H43" s="45"/>
      <c r="I43" s="2"/>
      <c r="J43" s="2"/>
      <c r="K43" s="45"/>
      <c r="L43" s="2"/>
      <c r="M43" s="2"/>
      <c r="N43" s="45"/>
      <c r="O43" s="2"/>
      <c r="P43" s="2"/>
      <c r="Q43" s="45"/>
      <c r="R43" s="2"/>
      <c r="S43" s="2"/>
      <c r="T43" s="45"/>
      <c r="U43" s="2"/>
      <c r="V43" s="357"/>
      <c r="W43" s="40" t="s">
        <v>12</v>
      </c>
      <c r="X43" s="49"/>
      <c r="Y43" s="39"/>
      <c r="AC43" s="16">
        <f>SUM(AC38:AC42)</f>
        <v>29.7</v>
      </c>
      <c r="AD43" s="16">
        <f>SUM(AD38:AD42)</f>
        <v>24</v>
      </c>
      <c r="AE43" s="16">
        <f>SUM(AE38:AE42)</f>
        <v>98</v>
      </c>
      <c r="AF43" s="16">
        <f>AC43*4+AD43*9+AE43*4</f>
        <v>726.8</v>
      </c>
      <c r="AG43" s="76"/>
    </row>
    <row r="44" spans="2:33" ht="28.05" customHeight="1" thickBot="1">
      <c r="B44" s="70"/>
      <c r="C44" s="15"/>
      <c r="D44" s="122"/>
      <c r="E44" s="126"/>
      <c r="F44" s="123"/>
      <c r="G44" s="128"/>
      <c r="H44" s="71"/>
      <c r="I44" s="72"/>
      <c r="J44" s="72"/>
      <c r="K44" s="71"/>
      <c r="L44" s="72"/>
      <c r="M44" s="72"/>
      <c r="N44" s="71"/>
      <c r="O44" s="72"/>
      <c r="P44" s="72"/>
      <c r="Q44" s="71"/>
      <c r="R44" s="72"/>
      <c r="S44" s="72"/>
      <c r="T44" s="71"/>
      <c r="U44" s="72"/>
      <c r="V44" s="358"/>
      <c r="W44" s="89">
        <f>W38*4+W42*4+W40*9</f>
        <v>849.4</v>
      </c>
      <c r="X44" s="53"/>
      <c r="Y44" s="54"/>
      <c r="Z44" s="15"/>
      <c r="AC44" s="52">
        <f>AC43*4/AF43</f>
        <v>0.16345624656026417</v>
      </c>
      <c r="AD44" s="52">
        <f>AD43*9/AF43</f>
        <v>0.29719317556411667</v>
      </c>
      <c r="AE44" s="52">
        <f>AE43*4/AF43</f>
        <v>0.53935057787561924</v>
      </c>
      <c r="AG44" s="92"/>
    </row>
    <row r="45" spans="2:33" s="61" customFormat="1" ht="21.75" customHeight="1">
      <c r="B45" s="17"/>
      <c r="C45" s="16"/>
      <c r="D45" s="16"/>
      <c r="E45" s="73"/>
      <c r="F45" s="16"/>
      <c r="G45" s="16"/>
      <c r="H45" s="73"/>
      <c r="I45" s="16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74"/>
      <c r="AB45" s="56"/>
    </row>
    <row r="46" spans="2:33">
      <c r="B46" s="56"/>
      <c r="C46" s="61"/>
      <c r="D46" s="353"/>
      <c r="E46" s="353"/>
      <c r="F46" s="354"/>
      <c r="G46" s="354"/>
      <c r="H46" s="75"/>
      <c r="K46" s="75"/>
      <c r="N46" s="75"/>
      <c r="Q46" s="75"/>
      <c r="T46" s="75"/>
    </row>
  </sheetData>
  <mergeCells count="20">
    <mergeCell ref="B41:B42"/>
    <mergeCell ref="C13:C18"/>
    <mergeCell ref="V13:V20"/>
    <mergeCell ref="B17:B18"/>
    <mergeCell ref="B25:B26"/>
    <mergeCell ref="B33:B34"/>
    <mergeCell ref="B1:Y1"/>
    <mergeCell ref="B2:G2"/>
    <mergeCell ref="C5:C10"/>
    <mergeCell ref="V5:V12"/>
    <mergeCell ref="B9:B10"/>
    <mergeCell ref="G3:L3"/>
    <mergeCell ref="D46:G46"/>
    <mergeCell ref="C29:C34"/>
    <mergeCell ref="V29:V36"/>
    <mergeCell ref="C21:C26"/>
    <mergeCell ref="V21:V28"/>
    <mergeCell ref="J45:Y45"/>
    <mergeCell ref="C37:C42"/>
    <mergeCell ref="V37:V44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G52"/>
  <sheetViews>
    <sheetView zoomScale="60" workbookViewId="0">
      <selection activeCell="B1" sqref="B1:Y1"/>
    </sheetView>
  </sheetViews>
  <sheetFormatPr defaultColWidth="9" defaultRowHeight="21"/>
  <cols>
    <col min="1" max="1" width="1.77734375" style="16" customWidth="1"/>
    <col min="2" max="2" width="4.77734375" style="17" customWidth="1"/>
    <col min="3" max="3" width="0" style="16" hidden="1" customWidth="1"/>
    <col min="4" max="4" width="18.6640625" style="16" customWidth="1"/>
    <col min="5" max="5" width="5.6640625" style="73" customWidth="1"/>
    <col min="6" max="6" width="9.6640625" style="16" customWidth="1"/>
    <col min="7" max="7" width="18.6640625" style="16" customWidth="1"/>
    <col min="8" max="8" width="5.6640625" style="73" customWidth="1"/>
    <col min="9" max="9" width="9.6640625" style="16" customWidth="1"/>
    <col min="10" max="10" width="18.6640625" style="16" customWidth="1"/>
    <col min="11" max="11" width="5.6640625" style="73" customWidth="1"/>
    <col min="12" max="12" width="9.6640625" style="16" customWidth="1"/>
    <col min="13" max="13" width="18.6640625" style="16" customWidth="1"/>
    <col min="14" max="14" width="5.6640625" style="73" customWidth="1"/>
    <col min="15" max="15" width="9.6640625" style="16" customWidth="1"/>
    <col min="16" max="16" width="18.6640625" style="16" customWidth="1"/>
    <col min="17" max="17" width="5.6640625" style="73" customWidth="1"/>
    <col min="18" max="18" width="9.6640625" style="16" customWidth="1"/>
    <col min="19" max="19" width="18.6640625" style="16" customWidth="1"/>
    <col min="20" max="20" width="5.6640625" style="73" customWidth="1"/>
    <col min="21" max="21" width="9.6640625" style="16" customWidth="1"/>
    <col min="22" max="22" width="5.109375" style="16" customWidth="1"/>
    <col min="23" max="23" width="11.77734375" style="76" customWidth="1"/>
    <col min="24" max="24" width="11.109375" style="77" customWidth="1"/>
    <col min="25" max="25" width="6.6640625" style="78" customWidth="1"/>
    <col min="26" max="26" width="6.6640625" style="16" customWidth="1"/>
    <col min="27" max="27" width="6" style="16" hidden="1" customWidth="1"/>
    <col min="28" max="28" width="5.44140625" style="17" hidden="1" customWidth="1"/>
    <col min="29" max="29" width="7.77734375" style="16" hidden="1" customWidth="1"/>
    <col min="30" max="30" width="8" style="16" hidden="1" customWidth="1"/>
    <col min="31" max="31" width="7.77734375" style="16" hidden="1" customWidth="1"/>
    <col min="32" max="32" width="7.44140625" style="16" hidden="1" customWidth="1"/>
    <col min="33" max="16384" width="9" style="16"/>
  </cols>
  <sheetData>
    <row r="1" spans="2:33" s="5" customFormat="1" ht="39">
      <c r="B1" s="360" t="s">
        <v>282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4"/>
      <c r="AB1" s="6"/>
    </row>
    <row r="2" spans="2:33" ht="32.25" customHeight="1" thickBot="1">
      <c r="B2" s="81" t="s">
        <v>43</v>
      </c>
      <c r="C2" s="10"/>
      <c r="D2" s="11"/>
      <c r="E2" s="11"/>
      <c r="F2" s="11"/>
      <c r="G2" s="367"/>
      <c r="H2" s="367"/>
      <c r="I2" s="367"/>
      <c r="J2" s="367"/>
      <c r="K2" s="367"/>
      <c r="L2" s="367"/>
      <c r="M2" s="11"/>
      <c r="N2" s="11"/>
      <c r="O2" s="11"/>
      <c r="P2" s="11"/>
      <c r="Q2" s="11"/>
      <c r="R2" s="11"/>
      <c r="S2" s="5"/>
      <c r="T2" s="11"/>
      <c r="U2" s="11"/>
      <c r="V2" s="11"/>
      <c r="W2" s="12"/>
      <c r="X2" s="13"/>
      <c r="Y2" s="14"/>
      <c r="Z2" s="15"/>
    </row>
    <row r="3" spans="2:33" s="30" customFormat="1" ht="100.2">
      <c r="B3" s="18" t="s">
        <v>0</v>
      </c>
      <c r="C3" s="19" t="s">
        <v>1</v>
      </c>
      <c r="D3" s="20" t="s">
        <v>2</v>
      </c>
      <c r="E3" s="21" t="s">
        <v>41</v>
      </c>
      <c r="F3" s="20"/>
      <c r="G3" s="20" t="s">
        <v>3</v>
      </c>
      <c r="H3" s="21" t="s">
        <v>41</v>
      </c>
      <c r="I3" s="20"/>
      <c r="J3" s="20" t="s">
        <v>4</v>
      </c>
      <c r="K3" s="21" t="s">
        <v>41</v>
      </c>
      <c r="L3" s="22"/>
      <c r="M3" s="20" t="s">
        <v>4</v>
      </c>
      <c r="N3" s="21" t="s">
        <v>41</v>
      </c>
      <c r="O3" s="20"/>
      <c r="P3" s="20" t="s">
        <v>4</v>
      </c>
      <c r="Q3" s="21" t="s">
        <v>41</v>
      </c>
      <c r="R3" s="20"/>
      <c r="S3" s="23" t="s">
        <v>5</v>
      </c>
      <c r="T3" s="21" t="s">
        <v>41</v>
      </c>
      <c r="U3" s="20"/>
      <c r="V3" s="84" t="s">
        <v>48</v>
      </c>
      <c r="W3" s="24" t="s">
        <v>6</v>
      </c>
      <c r="X3" s="25" t="s">
        <v>13</v>
      </c>
      <c r="Y3" s="26" t="s">
        <v>14</v>
      </c>
      <c r="Z3" s="27"/>
      <c r="AA3" s="28"/>
      <c r="AB3" s="28"/>
      <c r="AC3" s="29"/>
      <c r="AD3" s="29"/>
      <c r="AE3" s="29"/>
      <c r="AF3" s="29"/>
    </row>
    <row r="4" spans="2:33" s="36" customFormat="1" ht="64.95" customHeight="1">
      <c r="B4" s="31">
        <v>6</v>
      </c>
      <c r="C4" s="355"/>
      <c r="D4" s="32" t="str">
        <f>'114.6月菜單'!$B$14</f>
        <v>香Q米飯</v>
      </c>
      <c r="E4" s="32" t="s">
        <v>15</v>
      </c>
      <c r="F4" s="1" t="s">
        <v>16</v>
      </c>
      <c r="G4" s="32" t="str">
        <f>'114.6月菜單'!$B$15</f>
        <v>三角大豆腐X1(豆)</v>
      </c>
      <c r="H4" s="32" t="s">
        <v>79</v>
      </c>
      <c r="I4" s="1" t="s">
        <v>16</v>
      </c>
      <c r="J4" s="32" t="str">
        <f>'114.6月菜單'!$B$16</f>
        <v>滷豆乾(豆)</v>
      </c>
      <c r="K4" s="32" t="s">
        <v>79</v>
      </c>
      <c r="L4" s="1" t="s">
        <v>16</v>
      </c>
      <c r="M4" s="32" t="str">
        <f>'114.6月菜單'!$B$17</f>
        <v>蒸蛋</v>
      </c>
      <c r="N4" s="32" t="s">
        <v>15</v>
      </c>
      <c r="O4" s="1" t="s">
        <v>16</v>
      </c>
      <c r="P4" s="32" t="str">
        <f>'114.6月菜單'!$B$18</f>
        <v>季節蔬菜X2</v>
      </c>
      <c r="Q4" s="32" t="s">
        <v>18</v>
      </c>
      <c r="R4" s="1" t="s">
        <v>16</v>
      </c>
      <c r="S4" s="32" t="str">
        <f>'114.6月菜單'!$B$19</f>
        <v>酸辣湯(醃)(芡)(豆)</v>
      </c>
      <c r="T4" s="32" t="s">
        <v>151</v>
      </c>
      <c r="U4" s="1" t="s">
        <v>16</v>
      </c>
      <c r="V4" s="368"/>
      <c r="W4" s="33" t="s">
        <v>44</v>
      </c>
      <c r="X4" s="34" t="s">
        <v>19</v>
      </c>
      <c r="Y4" s="35">
        <v>6</v>
      </c>
      <c r="Z4" s="16"/>
      <c r="AA4" s="16"/>
      <c r="AB4" s="17"/>
      <c r="AC4" s="16" t="s">
        <v>20</v>
      </c>
      <c r="AD4" s="16" t="s">
        <v>21</v>
      </c>
      <c r="AE4" s="16" t="s">
        <v>22</v>
      </c>
      <c r="AF4" s="16" t="s">
        <v>23</v>
      </c>
      <c r="AG4" s="76"/>
    </row>
    <row r="5" spans="2:33" ht="28.05" customHeight="1">
      <c r="B5" s="37" t="s">
        <v>8</v>
      </c>
      <c r="C5" s="355"/>
      <c r="D5" s="2" t="s">
        <v>24</v>
      </c>
      <c r="E5" s="2"/>
      <c r="F5" s="2">
        <v>120</v>
      </c>
      <c r="G5" s="2" t="s">
        <v>252</v>
      </c>
      <c r="H5" s="2" t="s">
        <v>89</v>
      </c>
      <c r="I5" s="2">
        <v>60</v>
      </c>
      <c r="J5" s="2" t="s">
        <v>121</v>
      </c>
      <c r="K5" s="2" t="s">
        <v>89</v>
      </c>
      <c r="L5" s="2">
        <v>60</v>
      </c>
      <c r="M5" s="2" t="s">
        <v>279</v>
      </c>
      <c r="N5" s="2"/>
      <c r="O5" s="2">
        <v>55</v>
      </c>
      <c r="P5" s="2" t="s">
        <v>60</v>
      </c>
      <c r="Q5" s="2"/>
      <c r="R5" s="2">
        <v>100</v>
      </c>
      <c r="S5" s="69" t="s">
        <v>194</v>
      </c>
      <c r="T5" s="2" t="s">
        <v>148</v>
      </c>
      <c r="U5" s="2">
        <v>8</v>
      </c>
      <c r="V5" s="369"/>
      <c r="W5" s="90">
        <f>Y4*15+Y5*0+Y6*5+Y7*0+Y8*15+Y9*12+15</f>
        <v>115.5</v>
      </c>
      <c r="X5" s="38" t="s">
        <v>25</v>
      </c>
      <c r="Y5" s="39">
        <v>2.7</v>
      </c>
      <c r="Z5" s="15"/>
      <c r="AA5" s="17" t="s">
        <v>26</v>
      </c>
      <c r="AB5" s="17">
        <v>6</v>
      </c>
      <c r="AC5" s="17">
        <f>AB5*2</f>
        <v>12</v>
      </c>
      <c r="AD5" s="17"/>
      <c r="AE5" s="17">
        <f>AB5*15</f>
        <v>90</v>
      </c>
      <c r="AF5" s="17">
        <f>AC5*4+AE5*4</f>
        <v>408</v>
      </c>
      <c r="AG5" s="90"/>
    </row>
    <row r="6" spans="2:33" ht="28.05" customHeight="1">
      <c r="B6" s="37">
        <v>9</v>
      </c>
      <c r="C6" s="35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 t="s">
        <v>60</v>
      </c>
      <c r="Q6" s="2"/>
      <c r="R6" s="2">
        <v>100</v>
      </c>
      <c r="S6" s="2" t="s">
        <v>253</v>
      </c>
      <c r="T6" s="2" t="s">
        <v>148</v>
      </c>
      <c r="U6" s="2">
        <v>8</v>
      </c>
      <c r="V6" s="369"/>
      <c r="W6" s="40" t="s">
        <v>46</v>
      </c>
      <c r="X6" s="41" t="s">
        <v>27</v>
      </c>
      <c r="Y6" s="39">
        <v>2.1</v>
      </c>
      <c r="AA6" s="42" t="s">
        <v>28</v>
      </c>
      <c r="AB6" s="17">
        <v>2</v>
      </c>
      <c r="AC6" s="43">
        <f>AB6*7</f>
        <v>14</v>
      </c>
      <c r="AD6" s="17">
        <f>AB6*5</f>
        <v>10</v>
      </c>
      <c r="AE6" s="17" t="s">
        <v>29</v>
      </c>
      <c r="AF6" s="44">
        <f>AC6*4+AD6*9</f>
        <v>146</v>
      </c>
      <c r="AG6" s="76"/>
    </row>
    <row r="7" spans="2:33" ht="28.05" customHeight="1">
      <c r="B7" s="37" t="s">
        <v>10</v>
      </c>
      <c r="C7" s="355"/>
      <c r="D7" s="2"/>
      <c r="E7" s="45"/>
      <c r="F7" s="2"/>
      <c r="G7" s="2"/>
      <c r="H7" s="45"/>
      <c r="I7" s="2"/>
      <c r="J7" s="2"/>
      <c r="K7" s="45"/>
      <c r="L7" s="2"/>
      <c r="M7" s="2"/>
      <c r="N7" s="2"/>
      <c r="O7" s="2"/>
      <c r="P7" s="2"/>
      <c r="Q7" s="45"/>
      <c r="R7" s="2"/>
      <c r="S7" s="2" t="s">
        <v>97</v>
      </c>
      <c r="T7" s="87" t="s">
        <v>89</v>
      </c>
      <c r="U7" s="2">
        <v>20</v>
      </c>
      <c r="V7" s="369"/>
      <c r="W7" s="88">
        <f>Y4*0+Y5*5+Y6*0+Y7*5+Y8*0+Y9*8</f>
        <v>26</v>
      </c>
      <c r="X7" s="41" t="s">
        <v>30</v>
      </c>
      <c r="Y7" s="39">
        <v>2.5</v>
      </c>
      <c r="Z7" s="15"/>
      <c r="AA7" s="16" t="s">
        <v>31</v>
      </c>
      <c r="AB7" s="17">
        <v>1.5</v>
      </c>
      <c r="AC7" s="17">
        <f>AB7*1</f>
        <v>1.5</v>
      </c>
      <c r="AD7" s="17" t="s">
        <v>29</v>
      </c>
      <c r="AE7" s="17">
        <f>AB7*5</f>
        <v>7.5</v>
      </c>
      <c r="AF7" s="17">
        <f>AC7*4+AE7*4</f>
        <v>36</v>
      </c>
      <c r="AG7" s="90"/>
    </row>
    <row r="8" spans="2:33" ht="28.05" customHeight="1">
      <c r="B8" s="366" t="s">
        <v>37</v>
      </c>
      <c r="C8" s="355"/>
      <c r="D8" s="2"/>
      <c r="E8" s="45"/>
      <c r="F8" s="2"/>
      <c r="G8" s="2"/>
      <c r="H8" s="45"/>
      <c r="I8" s="2"/>
      <c r="J8" s="2"/>
      <c r="K8" s="45"/>
      <c r="L8" s="2"/>
      <c r="M8" s="2"/>
      <c r="N8" s="85"/>
      <c r="O8" s="2"/>
      <c r="P8" s="2"/>
      <c r="Q8" s="45"/>
      <c r="R8" s="2"/>
      <c r="S8" s="2" t="s">
        <v>116</v>
      </c>
      <c r="T8" s="85"/>
      <c r="U8" s="2">
        <v>1</v>
      </c>
      <c r="V8" s="369"/>
      <c r="W8" s="40" t="s">
        <v>47</v>
      </c>
      <c r="X8" s="41" t="s">
        <v>33</v>
      </c>
      <c r="Y8" s="39">
        <v>0</v>
      </c>
      <c r="AA8" s="16" t="s">
        <v>34</v>
      </c>
      <c r="AB8" s="17">
        <v>2.5</v>
      </c>
      <c r="AC8" s="17"/>
      <c r="AD8" s="17">
        <f>AB8*5</f>
        <v>12.5</v>
      </c>
      <c r="AE8" s="17" t="s">
        <v>29</v>
      </c>
      <c r="AF8" s="17">
        <f>AD8*9</f>
        <v>112.5</v>
      </c>
      <c r="AG8" s="76"/>
    </row>
    <row r="9" spans="2:33" ht="28.05" customHeight="1">
      <c r="B9" s="366"/>
      <c r="C9" s="355"/>
      <c r="D9" s="2"/>
      <c r="E9" s="45"/>
      <c r="F9" s="2"/>
      <c r="G9" s="2"/>
      <c r="H9" s="45"/>
      <c r="I9" s="2"/>
      <c r="J9" s="2"/>
      <c r="K9" s="45"/>
      <c r="L9" s="2"/>
      <c r="M9" s="2"/>
      <c r="N9" s="2"/>
      <c r="O9" s="2"/>
      <c r="P9" s="2"/>
      <c r="Q9" s="45"/>
      <c r="R9" s="2"/>
      <c r="S9" s="2" t="s">
        <v>80</v>
      </c>
      <c r="T9" s="45"/>
      <c r="U9" s="2">
        <v>1</v>
      </c>
      <c r="V9" s="369"/>
      <c r="W9" s="88">
        <f>Y4*2+Y5*7+Y6*1+Y7*0+Y8*0+Y9*8</f>
        <v>33</v>
      </c>
      <c r="X9" s="80" t="s">
        <v>42</v>
      </c>
      <c r="Y9" s="46">
        <v>0</v>
      </c>
      <c r="Z9" s="15"/>
      <c r="AA9" s="16" t="s">
        <v>35</v>
      </c>
      <c r="AE9" s="16">
        <f>AB9*15</f>
        <v>0</v>
      </c>
      <c r="AG9" s="90"/>
    </row>
    <row r="10" spans="2:33" ht="28.05" customHeight="1">
      <c r="B10" s="47" t="s">
        <v>36</v>
      </c>
      <c r="C10" s="48"/>
      <c r="D10" s="2"/>
      <c r="E10" s="45"/>
      <c r="F10" s="2"/>
      <c r="G10" s="2"/>
      <c r="H10" s="45"/>
      <c r="I10" s="2"/>
      <c r="J10" s="2"/>
      <c r="K10" s="45"/>
      <c r="L10" s="2"/>
      <c r="M10" s="2"/>
      <c r="N10" s="45"/>
      <c r="O10" s="2"/>
      <c r="P10" s="2"/>
      <c r="Q10" s="45"/>
      <c r="R10" s="2"/>
      <c r="S10" s="2"/>
      <c r="T10" s="87"/>
      <c r="U10" s="2"/>
      <c r="V10" s="369"/>
      <c r="W10" s="40" t="s">
        <v>12</v>
      </c>
      <c r="X10" s="49"/>
      <c r="Y10" s="39"/>
      <c r="AC10" s="16">
        <f>SUM(AC5:AC9)</f>
        <v>27.5</v>
      </c>
      <c r="AD10" s="16">
        <f>SUM(AD5:AD9)</f>
        <v>22.5</v>
      </c>
      <c r="AE10" s="16">
        <f>SUM(AE5:AE9)</f>
        <v>97.5</v>
      </c>
      <c r="AF10" s="16">
        <f>AC10*4+AD10*9+AE10*4</f>
        <v>702.5</v>
      </c>
      <c r="AG10" s="76"/>
    </row>
    <row r="11" spans="2:33" ht="28.05" customHeight="1">
      <c r="B11" s="50"/>
      <c r="C11" s="51"/>
      <c r="D11" s="45"/>
      <c r="E11" s="45"/>
      <c r="F11" s="2"/>
      <c r="G11" s="2"/>
      <c r="H11" s="45"/>
      <c r="I11" s="2"/>
      <c r="J11" s="2"/>
      <c r="K11" s="45"/>
      <c r="L11" s="2"/>
      <c r="M11" s="2"/>
      <c r="N11" s="45"/>
      <c r="O11" s="2"/>
      <c r="P11" s="2"/>
      <c r="Q11" s="45"/>
      <c r="R11" s="2"/>
      <c r="S11" s="2"/>
      <c r="T11" s="45"/>
      <c r="U11" s="2"/>
      <c r="V11" s="370"/>
      <c r="W11" s="89">
        <f>W5*4+W9*4+W7*9</f>
        <v>828</v>
      </c>
      <c r="X11" s="53"/>
      <c r="Y11" s="54"/>
      <c r="Z11" s="15"/>
      <c r="AC11" s="52">
        <f>AC10*4/AF10</f>
        <v>0.15658362989323843</v>
      </c>
      <c r="AD11" s="52">
        <f>AD10*9/AF10</f>
        <v>0.28825622775800713</v>
      </c>
      <c r="AE11" s="52">
        <f>AE10*4/AF10</f>
        <v>0.55516014234875444</v>
      </c>
      <c r="AG11" s="92"/>
    </row>
    <row r="12" spans="2:33" s="36" customFormat="1" ht="28.05" customHeight="1">
      <c r="B12" s="31">
        <v>6</v>
      </c>
      <c r="C12" s="355"/>
      <c r="D12" s="32" t="str">
        <f>'114.6月菜單'!F14</f>
        <v>小米飯</v>
      </c>
      <c r="E12" s="32" t="s">
        <v>65</v>
      </c>
      <c r="F12" s="32"/>
      <c r="G12" s="32" t="str">
        <f>'114.6月菜單'!F15</f>
        <v>香滷豆腐丁(豆)</v>
      </c>
      <c r="H12" s="32" t="s">
        <v>17</v>
      </c>
      <c r="I12" s="32"/>
      <c r="J12" s="32" t="str">
        <f>'114.6月菜單'!F16</f>
        <v>香滷豆輪X2(加)</v>
      </c>
      <c r="K12" s="32" t="s">
        <v>79</v>
      </c>
      <c r="L12" s="32"/>
      <c r="M12" s="32" t="str">
        <f>'114.6月菜單'!F17</f>
        <v>玉米炒蛋</v>
      </c>
      <c r="N12" s="32" t="s">
        <v>17</v>
      </c>
      <c r="O12" s="32"/>
      <c r="P12" s="32" t="str">
        <f>'114.6月菜單'!F18</f>
        <v>季節蔬菜X2</v>
      </c>
      <c r="Q12" s="32" t="s">
        <v>67</v>
      </c>
      <c r="R12" s="32"/>
      <c r="S12" s="32" t="str">
        <f>'114.6月菜單'!F19</f>
        <v>味噌豆腐湯(豆)</v>
      </c>
      <c r="T12" s="32" t="s">
        <v>66</v>
      </c>
      <c r="U12" s="32"/>
      <c r="V12" s="368"/>
      <c r="W12" s="33" t="s">
        <v>44</v>
      </c>
      <c r="X12" s="34" t="s">
        <v>19</v>
      </c>
      <c r="Y12" s="35">
        <v>6.3</v>
      </c>
      <c r="Z12" s="16"/>
      <c r="AA12" s="16"/>
      <c r="AB12" s="17"/>
      <c r="AC12" s="16" t="s">
        <v>20</v>
      </c>
      <c r="AD12" s="16" t="s">
        <v>21</v>
      </c>
      <c r="AE12" s="16" t="s">
        <v>22</v>
      </c>
      <c r="AF12" s="16" t="s">
        <v>23</v>
      </c>
      <c r="AG12" s="76"/>
    </row>
    <row r="13" spans="2:33" ht="28.05" customHeight="1">
      <c r="B13" s="37" t="s">
        <v>8</v>
      </c>
      <c r="C13" s="355"/>
      <c r="D13" s="2" t="s">
        <v>83</v>
      </c>
      <c r="E13" s="2"/>
      <c r="F13" s="2">
        <v>80</v>
      </c>
      <c r="G13" s="2" t="s">
        <v>103</v>
      </c>
      <c r="H13" s="2" t="s">
        <v>105</v>
      </c>
      <c r="I13" s="2">
        <v>60</v>
      </c>
      <c r="J13" s="2" t="s">
        <v>160</v>
      </c>
      <c r="K13" s="2" t="s">
        <v>81</v>
      </c>
      <c r="L13" s="2">
        <v>20</v>
      </c>
      <c r="M13" s="2" t="s">
        <v>119</v>
      </c>
      <c r="N13" s="2"/>
      <c r="O13" s="2">
        <v>30</v>
      </c>
      <c r="P13" s="2" t="s">
        <v>60</v>
      </c>
      <c r="Q13" s="2"/>
      <c r="R13" s="2">
        <v>100</v>
      </c>
      <c r="S13" s="2" t="s">
        <v>82</v>
      </c>
      <c r="T13" s="2"/>
      <c r="U13" s="2">
        <v>1</v>
      </c>
      <c r="V13" s="369"/>
      <c r="W13" s="90">
        <f>Y12*15+Y13*0+Y14*5+Y15*0+Y16*15+Y17*12+15</f>
        <v>119.5</v>
      </c>
      <c r="X13" s="38" t="s">
        <v>25</v>
      </c>
      <c r="Y13" s="39">
        <v>2.8</v>
      </c>
      <c r="Z13" s="15"/>
      <c r="AA13" s="17" t="s">
        <v>26</v>
      </c>
      <c r="AB13" s="17">
        <v>6.2</v>
      </c>
      <c r="AC13" s="17">
        <f>AB13*2</f>
        <v>12.4</v>
      </c>
      <c r="AD13" s="17"/>
      <c r="AE13" s="17">
        <f>AB13*15</f>
        <v>93</v>
      </c>
      <c r="AF13" s="17">
        <f>AC13*4+AE13*4</f>
        <v>421.6</v>
      </c>
      <c r="AG13" s="90"/>
    </row>
    <row r="14" spans="2:33" ht="28.05" customHeight="1">
      <c r="B14" s="37">
        <v>10</v>
      </c>
      <c r="C14" s="355"/>
      <c r="D14" s="2" t="s">
        <v>84</v>
      </c>
      <c r="E14" s="2"/>
      <c r="F14" s="2">
        <v>40</v>
      </c>
      <c r="G14" s="2"/>
      <c r="H14" s="2"/>
      <c r="I14" s="2"/>
      <c r="J14" s="2"/>
      <c r="K14" s="2"/>
      <c r="L14" s="2"/>
      <c r="M14" s="2" t="s">
        <v>279</v>
      </c>
      <c r="N14" s="85"/>
      <c r="O14" s="2">
        <v>40</v>
      </c>
      <c r="P14" s="2" t="s">
        <v>60</v>
      </c>
      <c r="Q14" s="2"/>
      <c r="R14" s="2">
        <v>100</v>
      </c>
      <c r="S14" s="2" t="s">
        <v>97</v>
      </c>
      <c r="T14" s="2" t="s">
        <v>89</v>
      </c>
      <c r="U14" s="2">
        <v>30</v>
      </c>
      <c r="V14" s="369"/>
      <c r="W14" s="40" t="s">
        <v>46</v>
      </c>
      <c r="X14" s="41" t="s">
        <v>27</v>
      </c>
      <c r="Y14" s="39">
        <v>2</v>
      </c>
      <c r="AA14" s="42" t="s">
        <v>28</v>
      </c>
      <c r="AB14" s="17">
        <v>2</v>
      </c>
      <c r="AC14" s="43">
        <f>AB14*7</f>
        <v>14</v>
      </c>
      <c r="AD14" s="17">
        <f>AB14*5</f>
        <v>10</v>
      </c>
      <c r="AE14" s="17" t="s">
        <v>29</v>
      </c>
      <c r="AF14" s="44">
        <f>AC14*4+AD14*9</f>
        <v>146</v>
      </c>
      <c r="AG14" s="76"/>
    </row>
    <row r="15" spans="2:33" ht="28.05" customHeight="1">
      <c r="B15" s="37" t="s">
        <v>10</v>
      </c>
      <c r="C15" s="355"/>
      <c r="D15" s="2"/>
      <c r="E15" s="45"/>
      <c r="F15" s="2"/>
      <c r="G15" s="2"/>
      <c r="H15" s="45"/>
      <c r="I15" s="2"/>
      <c r="J15" s="2"/>
      <c r="K15" s="45"/>
      <c r="L15" s="2"/>
      <c r="M15" s="2"/>
      <c r="N15" s="2"/>
      <c r="O15" s="2"/>
      <c r="P15" s="2"/>
      <c r="Q15" s="45"/>
      <c r="R15" s="2"/>
      <c r="S15" s="2" t="s">
        <v>112</v>
      </c>
      <c r="T15" s="2"/>
      <c r="U15" s="2">
        <v>1</v>
      </c>
      <c r="V15" s="369"/>
      <c r="W15" s="88">
        <f>Y12*0+Y13*5+Y14*0+Y15*5+Y16*0+Y17*8</f>
        <v>29</v>
      </c>
      <c r="X15" s="41" t="s">
        <v>30</v>
      </c>
      <c r="Y15" s="39">
        <v>3</v>
      </c>
      <c r="Z15" s="15"/>
      <c r="AA15" s="16" t="s">
        <v>31</v>
      </c>
      <c r="AB15" s="17">
        <v>1.7</v>
      </c>
      <c r="AC15" s="17">
        <f>AB15*1</f>
        <v>1.7</v>
      </c>
      <c r="AD15" s="17" t="s">
        <v>29</v>
      </c>
      <c r="AE15" s="17">
        <f>AB15*5</f>
        <v>8.5</v>
      </c>
      <c r="AF15" s="17">
        <f>AC15*4+AE15*4</f>
        <v>40.799999999999997</v>
      </c>
      <c r="AG15" s="90"/>
    </row>
    <row r="16" spans="2:33" ht="28.05" customHeight="1">
      <c r="B16" s="366" t="s">
        <v>38</v>
      </c>
      <c r="C16" s="355"/>
      <c r="D16" s="45"/>
      <c r="E16" s="45"/>
      <c r="F16" s="2"/>
      <c r="G16" s="2"/>
      <c r="H16" s="45"/>
      <c r="I16" s="2"/>
      <c r="J16" s="2"/>
      <c r="K16" s="45"/>
      <c r="L16" s="2"/>
      <c r="M16" s="96"/>
      <c r="N16" s="45"/>
      <c r="O16" s="2"/>
      <c r="P16" s="2"/>
      <c r="Q16" s="45"/>
      <c r="R16" s="2"/>
      <c r="S16" s="2"/>
      <c r="T16" s="2"/>
      <c r="U16" s="2"/>
      <c r="V16" s="369"/>
      <c r="W16" s="40" t="s">
        <v>47</v>
      </c>
      <c r="X16" s="41" t="s">
        <v>33</v>
      </c>
      <c r="Y16" s="39">
        <v>0</v>
      </c>
      <c r="AA16" s="16" t="s">
        <v>34</v>
      </c>
      <c r="AB16" s="17">
        <v>2.5</v>
      </c>
      <c r="AC16" s="17"/>
      <c r="AD16" s="17">
        <f>AB16*5</f>
        <v>12.5</v>
      </c>
      <c r="AE16" s="17" t="s">
        <v>29</v>
      </c>
      <c r="AF16" s="17">
        <f>AD16*9</f>
        <v>112.5</v>
      </c>
      <c r="AG16" s="76"/>
    </row>
    <row r="17" spans="2:33" ht="28.05" customHeight="1">
      <c r="B17" s="366"/>
      <c r="C17" s="355"/>
      <c r="D17" s="45"/>
      <c r="E17" s="45"/>
      <c r="F17" s="2"/>
      <c r="G17" s="2"/>
      <c r="H17" s="45"/>
      <c r="I17" s="2"/>
      <c r="J17" s="2"/>
      <c r="K17" s="45"/>
      <c r="L17" s="2"/>
      <c r="M17" s="2"/>
      <c r="N17" s="45"/>
      <c r="O17" s="2"/>
      <c r="P17" s="2"/>
      <c r="Q17" s="45"/>
      <c r="R17" s="2"/>
      <c r="S17" s="2"/>
      <c r="T17" s="45"/>
      <c r="U17" s="2"/>
      <c r="V17" s="369"/>
      <c r="W17" s="88">
        <f>Y12*2+Y13*7+Y14*1+Y15*0+Y16*0+Y17*8</f>
        <v>34.199999999999996</v>
      </c>
      <c r="X17" s="80" t="s">
        <v>42</v>
      </c>
      <c r="Y17" s="46">
        <v>0</v>
      </c>
      <c r="Z17" s="15"/>
      <c r="AA17" s="16" t="s">
        <v>35</v>
      </c>
      <c r="AB17" s="17">
        <v>1</v>
      </c>
      <c r="AE17" s="16">
        <f>AB17*15</f>
        <v>15</v>
      </c>
      <c r="AG17" s="90"/>
    </row>
    <row r="18" spans="2:33" ht="28.05" customHeight="1">
      <c r="B18" s="47" t="s">
        <v>36</v>
      </c>
      <c r="C18" s="48"/>
      <c r="D18" s="45"/>
      <c r="E18" s="45"/>
      <c r="F18" s="2"/>
      <c r="G18" s="2"/>
      <c r="H18" s="45"/>
      <c r="I18" s="2"/>
      <c r="J18" s="2"/>
      <c r="K18" s="45"/>
      <c r="L18" s="2"/>
      <c r="M18" s="2"/>
      <c r="N18" s="45"/>
      <c r="O18" s="2"/>
      <c r="P18" s="2"/>
      <c r="Q18" s="45"/>
      <c r="R18" s="2"/>
      <c r="S18" s="2"/>
      <c r="T18" s="79"/>
      <c r="U18" s="79"/>
      <c r="V18" s="369"/>
      <c r="W18" s="40" t="s">
        <v>12</v>
      </c>
      <c r="X18" s="49"/>
      <c r="Y18" s="39"/>
      <c r="AC18" s="16">
        <f>SUM(AC13:AC17)</f>
        <v>28.099999999999998</v>
      </c>
      <c r="AD18" s="16">
        <f>SUM(AD13:AD17)</f>
        <v>22.5</v>
      </c>
      <c r="AE18" s="16">
        <f>SUM(AE13:AE17)</f>
        <v>116.5</v>
      </c>
      <c r="AF18" s="16">
        <f>AC18*4+AD18*9+AE18*4</f>
        <v>780.9</v>
      </c>
      <c r="AG18" s="76"/>
    </row>
    <row r="19" spans="2:33" ht="28.05" customHeight="1">
      <c r="B19" s="50"/>
      <c r="C19" s="51"/>
      <c r="D19" s="45"/>
      <c r="E19" s="45"/>
      <c r="F19" s="2"/>
      <c r="G19" s="2"/>
      <c r="H19" s="45"/>
      <c r="I19" s="2"/>
      <c r="J19" s="2"/>
      <c r="K19" s="45"/>
      <c r="L19" s="2"/>
      <c r="M19" s="2"/>
      <c r="N19" s="45"/>
      <c r="O19" s="2"/>
      <c r="P19" s="2"/>
      <c r="Q19" s="45"/>
      <c r="R19" s="2"/>
      <c r="S19" s="2"/>
      <c r="T19" s="45"/>
      <c r="U19" s="2"/>
      <c r="V19" s="370"/>
      <c r="W19" s="89">
        <f>W13*4+W17*4+W15*9</f>
        <v>875.8</v>
      </c>
      <c r="X19" s="53"/>
      <c r="Y19" s="54"/>
      <c r="Z19" s="15"/>
      <c r="AC19" s="52">
        <f>AC18*4/AF18</f>
        <v>0.14393648354462799</v>
      </c>
      <c r="AD19" s="52">
        <f>AD18*9/AF18</f>
        <v>0.25931617364579335</v>
      </c>
      <c r="AE19" s="52">
        <f>AE18*4/AF18</f>
        <v>0.59674734280957875</v>
      </c>
      <c r="AG19" s="92"/>
    </row>
    <row r="20" spans="2:33" s="36" customFormat="1" ht="28.05" customHeight="1">
      <c r="B20" s="31">
        <v>6</v>
      </c>
      <c r="C20" s="355"/>
      <c r="D20" s="32" t="str">
        <f>'114.6月菜單'!J14</f>
        <v>素炒麵</v>
      </c>
      <c r="E20" s="32" t="s">
        <v>161</v>
      </c>
      <c r="F20" s="32"/>
      <c r="G20" s="32" t="str">
        <f>'114.6月菜單'!J15</f>
        <v>馬鈴薯拌毛豆(豆)</v>
      </c>
      <c r="H20" s="32" t="s">
        <v>17</v>
      </c>
      <c r="I20" s="32"/>
      <c r="J20" s="32" t="str">
        <f>'114.6月菜單'!J16</f>
        <v>滷五香豆干(豆)*2</v>
      </c>
      <c r="K20" s="32" t="s">
        <v>120</v>
      </c>
      <c r="L20" s="32"/>
      <c r="M20" s="32" t="str">
        <f>'114.6月菜單'!J17</f>
        <v>菜頭三絲</v>
      </c>
      <c r="N20" s="32" t="s">
        <v>17</v>
      </c>
      <c r="O20" s="32"/>
      <c r="P20" s="32" t="str">
        <f>'114.6月菜單'!J18</f>
        <v>季節蔬菜X2</v>
      </c>
      <c r="Q20" s="32" t="s">
        <v>18</v>
      </c>
      <c r="R20" s="32"/>
      <c r="S20" s="32" t="str">
        <f>'114.6月菜單'!J19</f>
        <v>海芽薑絲湯</v>
      </c>
      <c r="T20" s="32" t="s">
        <v>17</v>
      </c>
      <c r="U20" s="32"/>
      <c r="V20" s="368"/>
      <c r="W20" s="33" t="s">
        <v>44</v>
      </c>
      <c r="X20" s="34" t="s">
        <v>19</v>
      </c>
      <c r="Y20" s="35">
        <v>5.5</v>
      </c>
      <c r="Z20" s="16"/>
      <c r="AA20" s="16"/>
      <c r="AB20" s="17"/>
      <c r="AC20" s="16" t="s">
        <v>20</v>
      </c>
      <c r="AD20" s="16" t="s">
        <v>21</v>
      </c>
      <c r="AE20" s="16" t="s">
        <v>22</v>
      </c>
      <c r="AF20" s="16" t="s">
        <v>23</v>
      </c>
      <c r="AG20" s="76"/>
    </row>
    <row r="21" spans="2:33" s="57" customFormat="1" ht="27.75" customHeight="1">
      <c r="B21" s="37" t="s">
        <v>8</v>
      </c>
      <c r="C21" s="355"/>
      <c r="D21" s="2" t="s">
        <v>125</v>
      </c>
      <c r="E21" s="2"/>
      <c r="F21" s="2">
        <v>150</v>
      </c>
      <c r="G21" s="2" t="s">
        <v>115</v>
      </c>
      <c r="H21" s="2"/>
      <c r="I21" s="2">
        <v>45</v>
      </c>
      <c r="J21" s="96" t="s">
        <v>121</v>
      </c>
      <c r="K21" s="96" t="s">
        <v>89</v>
      </c>
      <c r="L21" s="96">
        <v>60</v>
      </c>
      <c r="M21" s="96" t="s">
        <v>159</v>
      </c>
      <c r="N21" s="96"/>
      <c r="O21" s="96">
        <v>50</v>
      </c>
      <c r="P21" s="2" t="s">
        <v>60</v>
      </c>
      <c r="Q21" s="2"/>
      <c r="R21" s="2">
        <v>100</v>
      </c>
      <c r="S21" s="2" t="s">
        <v>117</v>
      </c>
      <c r="T21" s="2"/>
      <c r="U21" s="2">
        <v>5</v>
      </c>
      <c r="V21" s="369"/>
      <c r="W21" s="90">
        <f>Y20*15+Y21*0+Y22*5+Y23*0+Y24*15+Y25*12+15</f>
        <v>111</v>
      </c>
      <c r="X21" s="38" t="s">
        <v>25</v>
      </c>
      <c r="Y21" s="39">
        <v>2.5</v>
      </c>
      <c r="Z21" s="55"/>
      <c r="AA21" s="56" t="s">
        <v>26</v>
      </c>
      <c r="AB21" s="56">
        <v>6.2</v>
      </c>
      <c r="AC21" s="56">
        <f>AB21*2</f>
        <v>12.4</v>
      </c>
      <c r="AD21" s="56"/>
      <c r="AE21" s="56">
        <f>AB21*15</f>
        <v>93</v>
      </c>
      <c r="AF21" s="56">
        <f>AC21*4+AE21*4</f>
        <v>421.6</v>
      </c>
      <c r="AG21" s="90"/>
    </row>
    <row r="22" spans="2:33" s="57" customFormat="1" ht="28.05" customHeight="1">
      <c r="B22" s="37">
        <v>11</v>
      </c>
      <c r="C22" s="355"/>
      <c r="D22" s="2" t="s">
        <v>126</v>
      </c>
      <c r="E22" s="2"/>
      <c r="F22" s="2">
        <v>35</v>
      </c>
      <c r="G22" s="2" t="s">
        <v>255</v>
      </c>
      <c r="H22" s="2" t="s">
        <v>89</v>
      </c>
      <c r="I22" s="2">
        <v>10</v>
      </c>
      <c r="J22" s="2"/>
      <c r="K22" s="96"/>
      <c r="L22" s="96"/>
      <c r="M22" s="2" t="s">
        <v>80</v>
      </c>
      <c r="N22" s="2"/>
      <c r="O22" s="2">
        <v>1</v>
      </c>
      <c r="P22" s="2" t="s">
        <v>60</v>
      </c>
      <c r="Q22" s="2"/>
      <c r="R22" s="2">
        <v>100</v>
      </c>
      <c r="S22" s="2" t="s">
        <v>112</v>
      </c>
      <c r="T22" s="87"/>
      <c r="U22" s="2">
        <v>1</v>
      </c>
      <c r="V22" s="369"/>
      <c r="W22" s="40" t="s">
        <v>46</v>
      </c>
      <c r="X22" s="41" t="s">
        <v>27</v>
      </c>
      <c r="Y22" s="39">
        <v>2.7</v>
      </c>
      <c r="AA22" s="58" t="s">
        <v>28</v>
      </c>
      <c r="AB22" s="56">
        <v>2.1</v>
      </c>
      <c r="AC22" s="59">
        <f>AB22*7</f>
        <v>14.700000000000001</v>
      </c>
      <c r="AD22" s="56">
        <f>AB22*5</f>
        <v>10.5</v>
      </c>
      <c r="AE22" s="56" t="s">
        <v>29</v>
      </c>
      <c r="AF22" s="60">
        <f>AC22*4+AD22*9</f>
        <v>153.30000000000001</v>
      </c>
      <c r="AG22" s="76"/>
    </row>
    <row r="23" spans="2:33" s="57" customFormat="1" ht="28.05" customHeight="1">
      <c r="B23" s="37" t="s">
        <v>10</v>
      </c>
      <c r="C23" s="355"/>
      <c r="D23" s="2" t="s">
        <v>127</v>
      </c>
      <c r="E23" s="2"/>
      <c r="F23" s="2">
        <v>1</v>
      </c>
      <c r="G23" s="2"/>
      <c r="H23" s="45"/>
      <c r="I23" s="2"/>
      <c r="J23" s="2"/>
      <c r="K23" s="45"/>
      <c r="L23" s="2"/>
      <c r="M23" s="96" t="s">
        <v>116</v>
      </c>
      <c r="N23" s="45"/>
      <c r="O23" s="2">
        <v>3</v>
      </c>
      <c r="P23" s="2"/>
      <c r="Q23" s="87"/>
      <c r="R23" s="2"/>
      <c r="S23" s="2"/>
      <c r="T23" s="2"/>
      <c r="U23" s="2"/>
      <c r="V23" s="369"/>
      <c r="W23" s="88">
        <f>Y20*0+Y21*5+Y22*0+Y23*5+Y24*0+Y25*8</f>
        <v>27.5</v>
      </c>
      <c r="X23" s="41" t="s">
        <v>30</v>
      </c>
      <c r="Y23" s="39">
        <v>3</v>
      </c>
      <c r="Z23" s="55"/>
      <c r="AA23" s="61" t="s">
        <v>31</v>
      </c>
      <c r="AB23" s="56">
        <v>1.6</v>
      </c>
      <c r="AC23" s="56">
        <f>AB23*1</f>
        <v>1.6</v>
      </c>
      <c r="AD23" s="56" t="s">
        <v>29</v>
      </c>
      <c r="AE23" s="56">
        <f>AB23*5</f>
        <v>8</v>
      </c>
      <c r="AF23" s="56">
        <f>AC23*4+AE23*4</f>
        <v>38.4</v>
      </c>
      <c r="AG23" s="90"/>
    </row>
    <row r="24" spans="2:33" s="57" customFormat="1" ht="28.05" customHeight="1">
      <c r="B24" s="366" t="s">
        <v>39</v>
      </c>
      <c r="C24" s="355"/>
      <c r="D24" s="2" t="s">
        <v>116</v>
      </c>
      <c r="E24" s="2"/>
      <c r="F24" s="2">
        <v>3</v>
      </c>
      <c r="G24" s="2"/>
      <c r="H24" s="45"/>
      <c r="I24" s="2"/>
      <c r="J24" s="2"/>
      <c r="K24" s="2"/>
      <c r="L24" s="2"/>
      <c r="M24" s="2"/>
      <c r="N24" s="2"/>
      <c r="O24" s="2"/>
      <c r="P24" s="2"/>
      <c r="Q24" s="45"/>
      <c r="R24" s="2"/>
      <c r="S24" s="2"/>
      <c r="T24" s="2"/>
      <c r="U24" s="2"/>
      <c r="V24" s="369"/>
      <c r="W24" s="40" t="s">
        <v>47</v>
      </c>
      <c r="X24" s="41" t="s">
        <v>33</v>
      </c>
      <c r="Y24" s="39">
        <v>0</v>
      </c>
      <c r="AA24" s="61" t="s">
        <v>34</v>
      </c>
      <c r="AB24" s="56">
        <v>2.5</v>
      </c>
      <c r="AC24" s="56"/>
      <c r="AD24" s="56">
        <f>AB24*5</f>
        <v>12.5</v>
      </c>
      <c r="AE24" s="56" t="s">
        <v>29</v>
      </c>
      <c r="AF24" s="56">
        <f>AD24*9</f>
        <v>112.5</v>
      </c>
      <c r="AG24" s="76"/>
    </row>
    <row r="25" spans="2:33" s="57" customFormat="1" ht="28.05" customHeight="1">
      <c r="B25" s="366"/>
      <c r="C25" s="355"/>
      <c r="D25" s="2"/>
      <c r="E25" s="2"/>
      <c r="F25" s="2"/>
      <c r="G25" s="2"/>
      <c r="H25" s="45"/>
      <c r="I25" s="2"/>
      <c r="J25" s="2"/>
      <c r="K25" s="45"/>
      <c r="L25" s="2"/>
      <c r="M25" s="2"/>
      <c r="N25" s="2"/>
      <c r="O25" s="2"/>
      <c r="P25" s="2"/>
      <c r="Q25" s="45"/>
      <c r="R25" s="2"/>
      <c r="S25" s="2"/>
      <c r="T25" s="85"/>
      <c r="U25" s="2"/>
      <c r="V25" s="369"/>
      <c r="W25" s="88">
        <f>Y20*2+Y21*7+Y22*1+Y23*0+Y24*0+Y25*8</f>
        <v>31.2</v>
      </c>
      <c r="X25" s="80" t="s">
        <v>42</v>
      </c>
      <c r="Y25" s="46">
        <v>0</v>
      </c>
      <c r="Z25" s="55"/>
      <c r="AA25" s="61" t="s">
        <v>35</v>
      </c>
      <c r="AB25" s="56"/>
      <c r="AC25" s="61"/>
      <c r="AD25" s="61"/>
      <c r="AE25" s="61">
        <f>AB25*15</f>
        <v>0</v>
      </c>
      <c r="AF25" s="61"/>
      <c r="AG25" s="90"/>
    </row>
    <row r="26" spans="2:33" s="57" customFormat="1" ht="28.05" customHeight="1">
      <c r="B26" s="63" t="s">
        <v>36</v>
      </c>
      <c r="C26" s="64"/>
      <c r="D26" s="2"/>
      <c r="E26" s="45"/>
      <c r="F26" s="2"/>
      <c r="G26" s="2"/>
      <c r="H26" s="45"/>
      <c r="I26" s="2"/>
      <c r="J26" s="2"/>
      <c r="K26" s="45"/>
      <c r="L26" s="2"/>
      <c r="M26" s="2"/>
      <c r="N26" s="45"/>
      <c r="O26" s="2"/>
      <c r="P26" s="2"/>
      <c r="Q26" s="45"/>
      <c r="R26" s="2"/>
      <c r="S26" s="2"/>
      <c r="T26" s="45"/>
      <c r="U26" s="2"/>
      <c r="V26" s="369"/>
      <c r="W26" s="40" t="s">
        <v>12</v>
      </c>
      <c r="X26" s="49"/>
      <c r="Y26" s="39"/>
      <c r="AA26" s="61"/>
      <c r="AB26" s="56"/>
      <c r="AC26" s="61">
        <f>SUM(AC21:AC25)</f>
        <v>28.700000000000003</v>
      </c>
      <c r="AD26" s="61">
        <f>SUM(AD21:AD25)</f>
        <v>23</v>
      </c>
      <c r="AE26" s="61">
        <f>SUM(AE21:AE25)</f>
        <v>101</v>
      </c>
      <c r="AF26" s="61">
        <f>AC26*4+AD26*9+AE26*4</f>
        <v>725.8</v>
      </c>
      <c r="AG26" s="76"/>
    </row>
    <row r="27" spans="2:33" s="57" customFormat="1" ht="28.05" customHeight="1" thickBot="1">
      <c r="B27" s="65"/>
      <c r="C27" s="66"/>
      <c r="D27" s="45"/>
      <c r="E27" s="45"/>
      <c r="F27" s="2"/>
      <c r="G27" s="2"/>
      <c r="H27" s="45"/>
      <c r="I27" s="2"/>
      <c r="J27" s="2"/>
      <c r="K27" s="45"/>
      <c r="L27" s="2"/>
      <c r="M27" s="2"/>
      <c r="N27" s="45"/>
      <c r="O27" s="2"/>
      <c r="P27" s="2"/>
      <c r="Q27" s="45"/>
      <c r="R27" s="2"/>
      <c r="S27" s="2"/>
      <c r="T27" s="45"/>
      <c r="U27" s="2"/>
      <c r="V27" s="370"/>
      <c r="W27" s="89">
        <f>W21*4+W25*4+W23*9</f>
        <v>816.3</v>
      </c>
      <c r="X27" s="53"/>
      <c r="Y27" s="54"/>
      <c r="Z27" s="55"/>
      <c r="AB27" s="67"/>
      <c r="AC27" s="68">
        <f>AC26*4/AF26</f>
        <v>0.15817029484706532</v>
      </c>
      <c r="AD27" s="68">
        <f>AD26*9/AF26</f>
        <v>0.28520253513364563</v>
      </c>
      <c r="AE27" s="68">
        <f>AE26*4/AF26</f>
        <v>0.55662717001928907</v>
      </c>
      <c r="AG27" s="92"/>
    </row>
    <row r="28" spans="2:33" s="36" customFormat="1" ht="28.05" customHeight="1">
      <c r="B28" s="31">
        <v>6</v>
      </c>
      <c r="C28" s="355"/>
      <c r="D28" s="32" t="str">
        <f>'114.6月菜單'!N14</f>
        <v>地瓜飯</v>
      </c>
      <c r="E28" s="32" t="s">
        <v>15</v>
      </c>
      <c r="F28" s="32"/>
      <c r="G28" s="32" t="str">
        <f>'114.6月菜單'!N15</f>
        <v>紅燒板豆腐(豆)</v>
      </c>
      <c r="H28" s="32" t="s">
        <v>17</v>
      </c>
      <c r="I28" s="32"/>
      <c r="J28" s="32" t="str">
        <f>'114.6月菜單'!N16</f>
        <v>素炒豆干片(豆)</v>
      </c>
      <c r="K28" s="32" t="s">
        <v>64</v>
      </c>
      <c r="L28" s="32"/>
      <c r="M28" s="32" t="str">
        <f>'114.6月菜單'!N17</f>
        <v>滷蛋X1</v>
      </c>
      <c r="N28" s="32" t="s">
        <v>17</v>
      </c>
      <c r="O28" s="32"/>
      <c r="P28" s="32" t="str">
        <f>'114.6月菜單'!N18</f>
        <v>季節蔬菜X2</v>
      </c>
      <c r="Q28" s="32" t="s">
        <v>50</v>
      </c>
      <c r="R28" s="32"/>
      <c r="S28" s="32" t="str">
        <f>'114.6月菜單'!N19</f>
        <v>菜頭香菇湯</v>
      </c>
      <c r="T28" s="32" t="s">
        <v>49</v>
      </c>
      <c r="U28" s="32"/>
      <c r="V28" s="368"/>
      <c r="W28" s="33" t="s">
        <v>44</v>
      </c>
      <c r="X28" s="34" t="s">
        <v>19</v>
      </c>
      <c r="Y28" s="35">
        <v>6</v>
      </c>
      <c r="Z28" s="16"/>
      <c r="AA28" s="16"/>
      <c r="AB28" s="17"/>
      <c r="AC28" s="16" t="s">
        <v>20</v>
      </c>
      <c r="AD28" s="16" t="s">
        <v>21</v>
      </c>
      <c r="AE28" s="16" t="s">
        <v>22</v>
      </c>
      <c r="AF28" s="16" t="s">
        <v>23</v>
      </c>
    </row>
    <row r="29" spans="2:33" ht="28.05" customHeight="1">
      <c r="B29" s="37" t="s">
        <v>8</v>
      </c>
      <c r="C29" s="355"/>
      <c r="D29" s="2" t="s">
        <v>24</v>
      </c>
      <c r="E29" s="2"/>
      <c r="F29" s="2">
        <v>100</v>
      </c>
      <c r="G29" s="2" t="s">
        <v>97</v>
      </c>
      <c r="H29" s="2" t="s">
        <v>105</v>
      </c>
      <c r="I29" s="2">
        <v>80</v>
      </c>
      <c r="J29" s="2" t="s">
        <v>128</v>
      </c>
      <c r="K29" s="2" t="s">
        <v>89</v>
      </c>
      <c r="L29" s="2">
        <v>60</v>
      </c>
      <c r="M29" s="96" t="s">
        <v>280</v>
      </c>
      <c r="N29" s="96"/>
      <c r="O29" s="96">
        <v>55</v>
      </c>
      <c r="P29" s="2" t="s">
        <v>60</v>
      </c>
      <c r="Q29" s="2"/>
      <c r="R29" s="2">
        <v>100</v>
      </c>
      <c r="S29" s="2" t="s">
        <v>159</v>
      </c>
      <c r="T29" s="2"/>
      <c r="U29" s="2">
        <v>30</v>
      </c>
      <c r="V29" s="369"/>
      <c r="W29" s="90">
        <f>Y28*15+Y29*0+Y30*5+Y31*0+Y32*15+Y33*12+15</f>
        <v>116.5</v>
      </c>
      <c r="X29" s="38" t="s">
        <v>25</v>
      </c>
      <c r="Y29" s="39">
        <v>2.4</v>
      </c>
      <c r="Z29" s="15"/>
      <c r="AA29" s="17" t="s">
        <v>26</v>
      </c>
      <c r="AB29" s="17">
        <v>6</v>
      </c>
      <c r="AC29" s="17">
        <f>AB29*2</f>
        <v>12</v>
      </c>
      <c r="AD29" s="17"/>
      <c r="AE29" s="17">
        <f>AB29*15</f>
        <v>90</v>
      </c>
      <c r="AF29" s="17">
        <f>AC29*4+AE29*4</f>
        <v>408</v>
      </c>
    </row>
    <row r="30" spans="2:33" ht="28.05" customHeight="1">
      <c r="B30" s="37">
        <v>12</v>
      </c>
      <c r="C30" s="355"/>
      <c r="D30" s="2" t="s">
        <v>162</v>
      </c>
      <c r="E30" s="2"/>
      <c r="F30" s="2">
        <v>55</v>
      </c>
      <c r="G30" s="2"/>
      <c r="H30" s="2"/>
      <c r="I30" s="2"/>
      <c r="J30" s="2"/>
      <c r="K30" s="2"/>
      <c r="L30" s="2"/>
      <c r="M30" s="2"/>
      <c r="N30" s="45"/>
      <c r="O30" s="2"/>
      <c r="P30" s="2" t="s">
        <v>60</v>
      </c>
      <c r="Q30" s="2"/>
      <c r="R30" s="2">
        <v>100</v>
      </c>
      <c r="S30" s="2" t="s">
        <v>144</v>
      </c>
      <c r="T30" s="45"/>
      <c r="U30" s="2">
        <v>1</v>
      </c>
      <c r="V30" s="369"/>
      <c r="W30" s="40" t="s">
        <v>46</v>
      </c>
      <c r="X30" s="41" t="s">
        <v>27</v>
      </c>
      <c r="Y30" s="39">
        <v>2.2999999999999998</v>
      </c>
      <c r="AA30" s="42" t="s">
        <v>28</v>
      </c>
      <c r="AB30" s="17">
        <v>2</v>
      </c>
      <c r="AC30" s="43">
        <f>AB30*7</f>
        <v>14</v>
      </c>
      <c r="AD30" s="17">
        <f>AB30*5</f>
        <v>10</v>
      </c>
      <c r="AE30" s="17" t="s">
        <v>29</v>
      </c>
      <c r="AF30" s="44">
        <f>AC30*4+AD30*9</f>
        <v>146</v>
      </c>
    </row>
    <row r="31" spans="2:33" ht="28.05" customHeight="1">
      <c r="B31" s="37" t="s">
        <v>10</v>
      </c>
      <c r="C31" s="355"/>
      <c r="D31" s="2"/>
      <c r="E31" s="45"/>
      <c r="F31" s="2"/>
      <c r="G31" s="2"/>
      <c r="H31" s="45"/>
      <c r="I31" s="2"/>
      <c r="J31" s="2"/>
      <c r="K31" s="85"/>
      <c r="L31" s="2"/>
      <c r="M31" s="2"/>
      <c r="N31" s="45"/>
      <c r="O31" s="2"/>
      <c r="P31" s="2"/>
      <c r="Q31" s="45"/>
      <c r="R31" s="2"/>
      <c r="S31" s="2"/>
      <c r="T31" s="2"/>
      <c r="U31" s="2"/>
      <c r="V31" s="369"/>
      <c r="W31" s="88">
        <f>Y28*0+Y29*5+Y30*0+Y31*5+Y32*0+Y33*8</f>
        <v>27</v>
      </c>
      <c r="X31" s="41" t="s">
        <v>30</v>
      </c>
      <c r="Y31" s="39">
        <v>3</v>
      </c>
      <c r="Z31" s="15"/>
      <c r="AA31" s="16" t="s">
        <v>31</v>
      </c>
      <c r="AB31" s="17">
        <v>1.8</v>
      </c>
      <c r="AC31" s="17">
        <f>AB31*1</f>
        <v>1.8</v>
      </c>
      <c r="AD31" s="17" t="s">
        <v>29</v>
      </c>
      <c r="AE31" s="17">
        <f>AB31*5</f>
        <v>9</v>
      </c>
      <c r="AF31" s="17">
        <f>AC31*4+AE31*4</f>
        <v>43.2</v>
      </c>
    </row>
    <row r="32" spans="2:33" ht="28.05" customHeight="1">
      <c r="B32" s="366" t="s">
        <v>40</v>
      </c>
      <c r="C32" s="355"/>
      <c r="D32" s="45"/>
      <c r="E32" s="45"/>
      <c r="F32" s="2"/>
      <c r="G32" s="2"/>
      <c r="H32" s="45"/>
      <c r="I32" s="2"/>
      <c r="J32" s="2"/>
      <c r="K32" s="45"/>
      <c r="L32" s="2"/>
      <c r="M32" s="2"/>
      <c r="N32" s="45"/>
      <c r="O32" s="2"/>
      <c r="P32" s="2"/>
      <c r="Q32" s="45"/>
      <c r="R32" s="2"/>
      <c r="S32" s="2"/>
      <c r="T32" s="85"/>
      <c r="U32" s="2"/>
      <c r="V32" s="369"/>
      <c r="W32" s="40" t="s">
        <v>47</v>
      </c>
      <c r="X32" s="41" t="s">
        <v>33</v>
      </c>
      <c r="Y32" s="39">
        <v>0</v>
      </c>
      <c r="AA32" s="16" t="s">
        <v>34</v>
      </c>
      <c r="AB32" s="17">
        <v>2.5</v>
      </c>
      <c r="AC32" s="17"/>
      <c r="AD32" s="17">
        <f>AB32*5</f>
        <v>12.5</v>
      </c>
      <c r="AE32" s="17" t="s">
        <v>29</v>
      </c>
      <c r="AF32" s="17">
        <f>AD32*9</f>
        <v>112.5</v>
      </c>
    </row>
    <row r="33" spans="2:33" ht="28.05" customHeight="1">
      <c r="B33" s="366"/>
      <c r="C33" s="355"/>
      <c r="D33" s="45"/>
      <c r="E33" s="45"/>
      <c r="F33" s="2"/>
      <c r="G33" s="2"/>
      <c r="H33" s="45"/>
      <c r="I33" s="2"/>
      <c r="J33" s="2"/>
      <c r="K33" s="45"/>
      <c r="L33" s="2"/>
      <c r="M33" s="2"/>
      <c r="N33" s="45"/>
      <c r="O33" s="2"/>
      <c r="P33" s="2"/>
      <c r="Q33" s="45"/>
      <c r="R33" s="2"/>
      <c r="S33" s="2"/>
      <c r="T33" s="85"/>
      <c r="U33" s="2"/>
      <c r="V33" s="369"/>
      <c r="W33" s="88">
        <f>Y28*2+Y29*7+Y30*1+Y31*0+Y32*0+Y33*8</f>
        <v>31.1</v>
      </c>
      <c r="X33" s="80" t="s">
        <v>42</v>
      </c>
      <c r="Y33" s="46">
        <v>0</v>
      </c>
      <c r="Z33" s="15"/>
      <c r="AA33" s="16" t="s">
        <v>35</v>
      </c>
      <c r="AB33" s="17">
        <v>1</v>
      </c>
      <c r="AE33" s="16">
        <f>AB33*15</f>
        <v>15</v>
      </c>
    </row>
    <row r="34" spans="2:33" ht="28.05" customHeight="1">
      <c r="B34" s="47" t="s">
        <v>36</v>
      </c>
      <c r="C34" s="48"/>
      <c r="D34" s="45"/>
      <c r="E34" s="45"/>
      <c r="F34" s="2"/>
      <c r="G34" s="2"/>
      <c r="H34" s="45"/>
      <c r="I34" s="2"/>
      <c r="J34" s="2"/>
      <c r="K34" s="45"/>
      <c r="L34" s="2"/>
      <c r="M34" s="2"/>
      <c r="N34" s="45"/>
      <c r="O34" s="2"/>
      <c r="P34" s="2"/>
      <c r="Q34" s="45"/>
      <c r="R34" s="2"/>
      <c r="S34" s="2"/>
      <c r="T34" s="45"/>
      <c r="U34" s="2"/>
      <c r="V34" s="369"/>
      <c r="W34" s="40" t="s">
        <v>12</v>
      </c>
      <c r="X34" s="49"/>
      <c r="Y34" s="39"/>
      <c r="AC34" s="16">
        <f>SUM(AC29:AC33)</f>
        <v>27.8</v>
      </c>
      <c r="AD34" s="16">
        <f>SUM(AD29:AD33)</f>
        <v>22.5</v>
      </c>
      <c r="AE34" s="16">
        <f>SUM(AE29:AE33)</f>
        <v>114</v>
      </c>
      <c r="AF34" s="16">
        <f>AC34*4+AD34*9+AE34*4</f>
        <v>769.7</v>
      </c>
      <c r="AG34" s="76"/>
    </row>
    <row r="35" spans="2:33" ht="28.05" customHeight="1">
      <c r="B35" s="50"/>
      <c r="C35" s="51"/>
      <c r="D35" s="45"/>
      <c r="E35" s="45"/>
      <c r="F35" s="2"/>
      <c r="G35" s="2"/>
      <c r="H35" s="45"/>
      <c r="I35" s="2"/>
      <c r="J35" s="2"/>
      <c r="K35" s="45"/>
      <c r="L35" s="2"/>
      <c r="M35" s="2"/>
      <c r="N35" s="45"/>
      <c r="O35" s="2"/>
      <c r="P35" s="2"/>
      <c r="Q35" s="45"/>
      <c r="R35" s="2"/>
      <c r="S35" s="2"/>
      <c r="T35" s="45"/>
      <c r="U35" s="2"/>
      <c r="V35" s="370"/>
      <c r="W35" s="89">
        <f>W29*4+W33*4+W31*9</f>
        <v>833.4</v>
      </c>
      <c r="X35" s="53"/>
      <c r="Y35" s="54"/>
      <c r="Z35" s="15"/>
      <c r="AC35" s="52">
        <f>AC34*4/AF34</f>
        <v>0.14447187215798363</v>
      </c>
      <c r="AD35" s="52">
        <f>AD34*9/AF34</f>
        <v>0.26308951539560865</v>
      </c>
      <c r="AE35" s="52">
        <f>AE34*4/AF34</f>
        <v>0.59243861244640761</v>
      </c>
      <c r="AG35" s="92"/>
    </row>
    <row r="36" spans="2:33" s="36" customFormat="1" ht="28.05" customHeight="1">
      <c r="B36" s="31">
        <v>6</v>
      </c>
      <c r="C36" s="355"/>
      <c r="D36" s="32" t="str">
        <f>'114.6月菜單'!R14</f>
        <v>香Q米飯</v>
      </c>
      <c r="E36" s="32" t="s">
        <v>15</v>
      </c>
      <c r="F36" s="32"/>
      <c r="G36" s="32" t="str">
        <f>'114.6月菜單'!R15</f>
        <v>香滷豆乾丁(豆)</v>
      </c>
      <c r="H36" s="32" t="s">
        <v>17</v>
      </c>
      <c r="I36" s="32"/>
      <c r="J36" s="32" t="str">
        <f>'114.6月菜單'!R16</f>
        <v>高麗菜香菇</v>
      </c>
      <c r="K36" s="32" t="s">
        <v>163</v>
      </c>
      <c r="L36" s="32"/>
      <c r="M36" s="32" t="str">
        <f>'114.6月菜單'!R17</f>
        <v>香炒豆包絲(豆)</v>
      </c>
      <c r="N36" s="32" t="s">
        <v>78</v>
      </c>
      <c r="O36" s="32"/>
      <c r="P36" s="32" t="str">
        <f>'114.6月菜單'!R18</f>
        <v>季節蔬菜X2</v>
      </c>
      <c r="Q36" s="32" t="s">
        <v>51</v>
      </c>
      <c r="R36" s="32"/>
      <c r="S36" s="32" t="str">
        <f>'114.6月菜單'!R19</f>
        <v>香筍湯</v>
      </c>
      <c r="T36" s="32" t="s">
        <v>17</v>
      </c>
      <c r="U36" s="32"/>
      <c r="V36" s="368"/>
      <c r="W36" s="33" t="s">
        <v>44</v>
      </c>
      <c r="X36" s="34" t="s">
        <v>19</v>
      </c>
      <c r="Y36" s="35">
        <v>6</v>
      </c>
      <c r="Z36" s="16"/>
      <c r="AA36" s="16"/>
      <c r="AB36" s="17"/>
      <c r="AC36" s="16" t="s">
        <v>20</v>
      </c>
      <c r="AD36" s="16" t="s">
        <v>21</v>
      </c>
      <c r="AE36" s="16" t="s">
        <v>22</v>
      </c>
      <c r="AF36" s="16" t="s">
        <v>23</v>
      </c>
      <c r="AG36" s="76"/>
    </row>
    <row r="37" spans="2:33" ht="28.05" customHeight="1">
      <c r="B37" s="37" t="s">
        <v>8</v>
      </c>
      <c r="C37" s="355"/>
      <c r="D37" s="2" t="s">
        <v>24</v>
      </c>
      <c r="E37" s="2"/>
      <c r="F37" s="2">
        <v>120</v>
      </c>
      <c r="G37" s="2" t="s">
        <v>178</v>
      </c>
      <c r="H37" s="2" t="s">
        <v>165</v>
      </c>
      <c r="I37" s="2">
        <v>60</v>
      </c>
      <c r="J37" s="96" t="s">
        <v>145</v>
      </c>
      <c r="K37" s="96"/>
      <c r="L37" s="96">
        <v>50</v>
      </c>
      <c r="M37" s="96" t="s">
        <v>257</v>
      </c>
      <c r="N37" s="96" t="s">
        <v>89</v>
      </c>
      <c r="O37" s="96">
        <v>50</v>
      </c>
      <c r="P37" s="2" t="s">
        <v>60</v>
      </c>
      <c r="Q37" s="2"/>
      <c r="R37" s="2">
        <v>100</v>
      </c>
      <c r="S37" s="96" t="s">
        <v>122</v>
      </c>
      <c r="T37" s="96"/>
      <c r="U37" s="96">
        <v>30</v>
      </c>
      <c r="V37" s="369"/>
      <c r="W37" s="90">
        <f>Y36*15+Y37*0+Y38*5+Y39*0+Y40*15+Y41*12+15</f>
        <v>119</v>
      </c>
      <c r="X37" s="38" t="s">
        <v>25</v>
      </c>
      <c r="Y37" s="39">
        <v>2.2999999999999998</v>
      </c>
      <c r="Z37" s="15"/>
      <c r="AA37" s="17" t="s">
        <v>26</v>
      </c>
      <c r="AB37" s="17">
        <v>6</v>
      </c>
      <c r="AC37" s="17">
        <f>AB37*2</f>
        <v>12</v>
      </c>
      <c r="AD37" s="17"/>
      <c r="AE37" s="17">
        <f>AB37*15</f>
        <v>90</v>
      </c>
      <c r="AF37" s="17">
        <f>AC37*4+AE37*4</f>
        <v>408</v>
      </c>
      <c r="AG37" s="90"/>
    </row>
    <row r="38" spans="2:33" ht="28.05" customHeight="1">
      <c r="B38" s="37">
        <v>13</v>
      </c>
      <c r="C38" s="355"/>
      <c r="D38" s="2"/>
      <c r="E38" s="2"/>
      <c r="F38" s="2"/>
      <c r="G38" s="2" t="s">
        <v>116</v>
      </c>
      <c r="H38" s="2"/>
      <c r="I38" s="2">
        <v>1</v>
      </c>
      <c r="J38" s="96" t="s">
        <v>144</v>
      </c>
      <c r="K38" s="96"/>
      <c r="L38" s="96">
        <v>1</v>
      </c>
      <c r="M38" s="96" t="s">
        <v>116</v>
      </c>
      <c r="N38" s="96"/>
      <c r="O38" s="96">
        <v>1</v>
      </c>
      <c r="P38" s="2" t="s">
        <v>60</v>
      </c>
      <c r="Q38" s="2"/>
      <c r="R38" s="2">
        <v>100</v>
      </c>
      <c r="S38" s="2"/>
      <c r="T38" s="2"/>
      <c r="U38" s="2"/>
      <c r="V38" s="369"/>
      <c r="W38" s="40" t="s">
        <v>46</v>
      </c>
      <c r="X38" s="41" t="s">
        <v>27</v>
      </c>
      <c r="Y38" s="39">
        <v>2.8</v>
      </c>
      <c r="AA38" s="42" t="s">
        <v>28</v>
      </c>
      <c r="AB38" s="17">
        <v>2.2999999999999998</v>
      </c>
      <c r="AC38" s="43">
        <f>AB38*7</f>
        <v>16.099999999999998</v>
      </c>
      <c r="AD38" s="17">
        <f>AB38*5</f>
        <v>11.5</v>
      </c>
      <c r="AE38" s="17" t="s">
        <v>29</v>
      </c>
      <c r="AF38" s="44">
        <f>AC38*4+AD38*9</f>
        <v>167.89999999999998</v>
      </c>
      <c r="AG38" s="76"/>
    </row>
    <row r="39" spans="2:33" ht="28.05" customHeight="1">
      <c r="B39" s="37" t="s">
        <v>10</v>
      </c>
      <c r="C39" s="355"/>
      <c r="D39" s="2"/>
      <c r="E39" s="2"/>
      <c r="F39" s="2"/>
      <c r="G39" s="2"/>
      <c r="H39" s="2"/>
      <c r="I39" s="2"/>
      <c r="J39" s="2" t="s">
        <v>116</v>
      </c>
      <c r="K39" s="2"/>
      <c r="L39" s="2">
        <v>1</v>
      </c>
      <c r="M39" s="2"/>
      <c r="N39" s="109"/>
      <c r="O39" s="96"/>
      <c r="P39" s="2"/>
      <c r="Q39" s="2"/>
      <c r="R39" s="2"/>
      <c r="S39" s="2"/>
      <c r="T39" s="2"/>
      <c r="U39" s="2"/>
      <c r="V39" s="369"/>
      <c r="W39" s="88">
        <f>Y36*0+Y37*5+Y38*0+Y39*5+Y40*0+Y41*8</f>
        <v>26.5</v>
      </c>
      <c r="X39" s="41" t="s">
        <v>30</v>
      </c>
      <c r="Y39" s="39">
        <v>3</v>
      </c>
      <c r="Z39" s="15"/>
      <c r="AA39" s="16" t="s">
        <v>31</v>
      </c>
      <c r="AB39" s="17">
        <v>1.6</v>
      </c>
      <c r="AC39" s="17">
        <f>AB39*1</f>
        <v>1.6</v>
      </c>
      <c r="AD39" s="17" t="s">
        <v>29</v>
      </c>
      <c r="AE39" s="17">
        <f>AB39*5</f>
        <v>8</v>
      </c>
      <c r="AF39" s="17">
        <f>AC39*4+AE39*4</f>
        <v>38.4</v>
      </c>
      <c r="AG39" s="90"/>
    </row>
    <row r="40" spans="2:33" ht="28.05" customHeight="1">
      <c r="B40" s="366" t="s">
        <v>32</v>
      </c>
      <c r="C40" s="355"/>
      <c r="D40" s="2"/>
      <c r="E40" s="2"/>
      <c r="F40" s="2"/>
      <c r="G40" s="2"/>
      <c r="H40" s="2"/>
      <c r="I40" s="2"/>
      <c r="J40" s="2"/>
      <c r="K40" s="2"/>
      <c r="L40" s="2"/>
      <c r="M40" s="2"/>
      <c r="N40" s="87"/>
      <c r="O40" s="2"/>
      <c r="P40" s="2"/>
      <c r="Q40" s="2"/>
      <c r="R40" s="2"/>
      <c r="S40" s="2"/>
      <c r="T40" s="2"/>
      <c r="U40" s="2"/>
      <c r="V40" s="369"/>
      <c r="W40" s="40" t="s">
        <v>47</v>
      </c>
      <c r="X40" s="41" t="s">
        <v>33</v>
      </c>
      <c r="Y40" s="39">
        <v>0</v>
      </c>
      <c r="AA40" s="16" t="s">
        <v>34</v>
      </c>
      <c r="AB40" s="17">
        <v>2.5</v>
      </c>
      <c r="AC40" s="17"/>
      <c r="AD40" s="17">
        <f>AB40*5</f>
        <v>12.5</v>
      </c>
      <c r="AE40" s="17" t="s">
        <v>29</v>
      </c>
      <c r="AF40" s="17">
        <f>AD40*9</f>
        <v>112.5</v>
      </c>
      <c r="AG40" s="76"/>
    </row>
    <row r="41" spans="2:33" ht="28.05" customHeight="1">
      <c r="B41" s="366"/>
      <c r="C41" s="355"/>
      <c r="D41" s="2"/>
      <c r="E41" s="2"/>
      <c r="F41" s="2"/>
      <c r="G41" s="2"/>
      <c r="H41" s="45"/>
      <c r="I41" s="2"/>
      <c r="J41" s="2"/>
      <c r="K41" s="2"/>
      <c r="L41" s="2"/>
      <c r="M41" s="2"/>
      <c r="N41" s="85"/>
      <c r="O41" s="2"/>
      <c r="P41" s="2"/>
      <c r="Q41" s="45"/>
      <c r="R41" s="2"/>
      <c r="S41" s="2"/>
      <c r="T41" s="45"/>
      <c r="U41" s="2"/>
      <c r="V41" s="369"/>
      <c r="W41" s="88">
        <f>Y36*2+Y37*7+Y38*1+Y39*0+Y40*0+Y41*8</f>
        <v>30.9</v>
      </c>
      <c r="X41" s="80" t="s">
        <v>42</v>
      </c>
      <c r="Y41" s="46">
        <v>0</v>
      </c>
      <c r="Z41" s="15"/>
      <c r="AA41" s="16" t="s">
        <v>35</v>
      </c>
      <c r="AE41" s="16">
        <f>AB41*15</f>
        <v>0</v>
      </c>
      <c r="AG41" s="90"/>
    </row>
    <row r="42" spans="2:33" ht="28.05" customHeight="1">
      <c r="B42" s="47" t="s">
        <v>36</v>
      </c>
      <c r="C42" s="48"/>
      <c r="D42" s="2"/>
      <c r="E42" s="109"/>
      <c r="F42" s="96"/>
      <c r="G42" s="2"/>
      <c r="H42" s="45"/>
      <c r="I42" s="2"/>
      <c r="J42" s="2"/>
      <c r="K42" s="45"/>
      <c r="L42" s="2"/>
      <c r="M42" s="103"/>
      <c r="N42" s="111"/>
      <c r="O42" s="2"/>
      <c r="P42" s="2"/>
      <c r="Q42" s="45"/>
      <c r="R42" s="2"/>
      <c r="S42" s="2"/>
      <c r="T42" s="45"/>
      <c r="U42" s="2"/>
      <c r="V42" s="369"/>
      <c r="W42" s="40" t="s">
        <v>12</v>
      </c>
      <c r="X42" s="49"/>
      <c r="Y42" s="39"/>
      <c r="AC42" s="16">
        <f>SUM(AC37:AC41)</f>
        <v>29.7</v>
      </c>
      <c r="AD42" s="16">
        <f>SUM(AD37:AD41)</f>
        <v>24</v>
      </c>
      <c r="AE42" s="16">
        <f>SUM(AE37:AE41)</f>
        <v>98</v>
      </c>
      <c r="AF42" s="16">
        <f>AC42*4+AD42*9+AE42*4</f>
        <v>726.8</v>
      </c>
      <c r="AG42" s="76"/>
    </row>
    <row r="43" spans="2:33" ht="28.05" customHeight="1" thickBot="1">
      <c r="B43" s="70"/>
      <c r="C43" s="192"/>
      <c r="D43" s="71"/>
      <c r="E43" s="71"/>
      <c r="F43" s="72"/>
      <c r="G43" s="72"/>
      <c r="H43" s="71"/>
      <c r="I43" s="72"/>
      <c r="J43" s="72"/>
      <c r="K43" s="71"/>
      <c r="L43" s="72"/>
      <c r="M43" s="72"/>
      <c r="N43" s="71"/>
      <c r="O43" s="72"/>
      <c r="P43" s="72"/>
      <c r="Q43" s="71"/>
      <c r="R43" s="72"/>
      <c r="S43" s="72"/>
      <c r="T43" s="71"/>
      <c r="U43" s="72"/>
      <c r="V43" s="371"/>
      <c r="W43" s="193">
        <f>W37*4+W41*4+W39*9</f>
        <v>838.1</v>
      </c>
      <c r="X43" s="194"/>
      <c r="Y43" s="195"/>
      <c r="Z43" s="15"/>
      <c r="AC43" s="52">
        <f>AC42*4/AF42</f>
        <v>0.16345624656026417</v>
      </c>
      <c r="AD43" s="52">
        <f>AD42*9/AF42</f>
        <v>0.29719317556411667</v>
      </c>
      <c r="AE43" s="52">
        <f>AE42*4/AF42</f>
        <v>0.53935057787561924</v>
      </c>
      <c r="AG43" s="92"/>
    </row>
    <row r="44" spans="2:33" s="36" customFormat="1" ht="28.05" customHeight="1">
      <c r="B44" s="17"/>
      <c r="C44" s="16"/>
      <c r="D44" s="16"/>
      <c r="E44" s="73"/>
      <c r="F44" s="16"/>
      <c r="G44" s="16"/>
      <c r="H44" s="73"/>
      <c r="I44" s="16"/>
      <c r="J44" s="372"/>
      <c r="K44" s="372"/>
      <c r="L44" s="372"/>
      <c r="M44" s="372"/>
      <c r="N44" s="372"/>
      <c r="O44" s="372"/>
      <c r="P44" s="372"/>
      <c r="Q44" s="372"/>
      <c r="R44" s="372"/>
      <c r="S44" s="372"/>
      <c r="T44" s="372"/>
      <c r="U44" s="372"/>
      <c r="V44" s="372"/>
      <c r="W44" s="372"/>
      <c r="X44" s="372"/>
      <c r="Y44" s="372"/>
      <c r="Z44" s="16"/>
      <c r="AA44" s="16"/>
      <c r="AB44" s="17"/>
      <c r="AC44" s="16" t="s">
        <v>20</v>
      </c>
      <c r="AD44" s="16" t="s">
        <v>21</v>
      </c>
      <c r="AE44" s="16" t="s">
        <v>22</v>
      </c>
      <c r="AF44" s="16" t="s">
        <v>23</v>
      </c>
      <c r="AG44" s="76"/>
    </row>
    <row r="45" spans="2:33" ht="28.05" customHeight="1">
      <c r="B45" s="56"/>
      <c r="C45" s="61"/>
      <c r="D45" s="353"/>
      <c r="E45" s="353"/>
      <c r="F45" s="354"/>
      <c r="G45" s="354"/>
      <c r="H45" s="75"/>
      <c r="K45" s="75"/>
      <c r="M45" s="112"/>
      <c r="N45" s="112"/>
      <c r="O45" s="112"/>
      <c r="Q45" s="75"/>
      <c r="T45" s="75"/>
      <c r="Z45" s="15"/>
      <c r="AA45" s="17" t="s">
        <v>26</v>
      </c>
      <c r="AB45" s="17">
        <v>6</v>
      </c>
      <c r="AC45" s="17">
        <f>AB45*2</f>
        <v>12</v>
      </c>
      <c r="AD45" s="17"/>
      <c r="AE45" s="17">
        <f>AB45*15</f>
        <v>90</v>
      </c>
      <c r="AF45" s="17">
        <f>AC45*4+AE45*4</f>
        <v>408</v>
      </c>
      <c r="AG45" s="90"/>
    </row>
    <row r="46" spans="2:33" ht="28.05" customHeight="1">
      <c r="M46" s="112"/>
      <c r="N46" s="112"/>
      <c r="O46" s="112"/>
      <c r="AA46" s="42" t="s">
        <v>28</v>
      </c>
      <c r="AB46" s="17">
        <v>2.2999999999999998</v>
      </c>
      <c r="AC46" s="43">
        <f>AB46*7</f>
        <v>16.099999999999998</v>
      </c>
      <c r="AD46" s="17">
        <f>AB46*5</f>
        <v>11.5</v>
      </c>
      <c r="AE46" s="17" t="s">
        <v>29</v>
      </c>
      <c r="AF46" s="44">
        <f>AC46*4+AD46*9</f>
        <v>167.89999999999998</v>
      </c>
      <c r="AG46" s="76"/>
    </row>
    <row r="47" spans="2:33" ht="28.05" customHeight="1">
      <c r="Z47" s="15"/>
      <c r="AA47" s="16" t="s">
        <v>31</v>
      </c>
      <c r="AB47" s="17">
        <v>1.6</v>
      </c>
      <c r="AC47" s="17">
        <f>AB47*1</f>
        <v>1.6</v>
      </c>
      <c r="AD47" s="17" t="s">
        <v>29</v>
      </c>
      <c r="AE47" s="17">
        <f>AB47*5</f>
        <v>8</v>
      </c>
      <c r="AF47" s="17">
        <f>AC47*4+AE47*4</f>
        <v>38.4</v>
      </c>
      <c r="AG47" s="90"/>
    </row>
    <row r="48" spans="2:33" ht="28.05" customHeight="1">
      <c r="AA48" s="16" t="s">
        <v>34</v>
      </c>
      <c r="AB48" s="17">
        <v>2.5</v>
      </c>
      <c r="AC48" s="17"/>
      <c r="AD48" s="17">
        <f>AB48*5</f>
        <v>12.5</v>
      </c>
      <c r="AE48" s="17" t="s">
        <v>29</v>
      </c>
      <c r="AF48" s="17">
        <f>AD48*9</f>
        <v>112.5</v>
      </c>
      <c r="AG48" s="76"/>
    </row>
    <row r="49" spans="2:33" ht="28.05" customHeight="1">
      <c r="Z49" s="15"/>
      <c r="AA49" s="16" t="s">
        <v>35</v>
      </c>
      <c r="AE49" s="16">
        <f>AB49*15</f>
        <v>0</v>
      </c>
      <c r="AG49" s="90"/>
    </row>
    <row r="50" spans="2:33" ht="28.05" customHeight="1">
      <c r="AC50" s="16">
        <f>SUM(AC45:AC49)</f>
        <v>29.7</v>
      </c>
      <c r="AD50" s="16">
        <f>SUM(AD45:AD49)</f>
        <v>24</v>
      </c>
      <c r="AE50" s="16">
        <f>SUM(AE45:AE49)</f>
        <v>98</v>
      </c>
      <c r="AF50" s="16">
        <f>AC50*4+AD50*9+AE50*4</f>
        <v>726.8</v>
      </c>
      <c r="AG50" s="76"/>
    </row>
    <row r="51" spans="2:33" ht="28.05" customHeight="1">
      <c r="Z51" s="15"/>
      <c r="AC51" s="52">
        <f>AC50*4/AF50</f>
        <v>0.16345624656026417</v>
      </c>
      <c r="AD51" s="52">
        <f>AD50*9/AF50</f>
        <v>0.29719317556411667</v>
      </c>
      <c r="AE51" s="52">
        <f>AE50*4/AF50</f>
        <v>0.53935057787561924</v>
      </c>
      <c r="AG51" s="92"/>
    </row>
    <row r="52" spans="2:33" s="61" customFormat="1" ht="21.75" customHeight="1">
      <c r="B52" s="17"/>
      <c r="C52" s="16"/>
      <c r="D52" s="16"/>
      <c r="E52" s="73"/>
      <c r="F52" s="16"/>
      <c r="G52" s="16"/>
      <c r="H52" s="73"/>
      <c r="I52" s="16"/>
      <c r="J52" s="16"/>
      <c r="K52" s="73"/>
      <c r="L52" s="16"/>
      <c r="M52" s="16"/>
      <c r="N52" s="73"/>
      <c r="O52" s="16"/>
      <c r="P52" s="16"/>
      <c r="Q52" s="73"/>
      <c r="R52" s="16"/>
      <c r="S52" s="16"/>
      <c r="T52" s="73"/>
      <c r="U52" s="16"/>
      <c r="V52" s="16"/>
      <c r="W52" s="76"/>
      <c r="X52" s="77"/>
      <c r="Y52" s="78"/>
      <c r="Z52" s="74"/>
      <c r="AB52" s="56"/>
    </row>
  </sheetData>
  <mergeCells count="19">
    <mergeCell ref="C36:C41"/>
    <mergeCell ref="V36:V43"/>
    <mergeCell ref="B40:B41"/>
    <mergeCell ref="J44:Y44"/>
    <mergeCell ref="D45:G45"/>
    <mergeCell ref="C20:C25"/>
    <mergeCell ref="V20:V27"/>
    <mergeCell ref="B24:B25"/>
    <mergeCell ref="C28:C33"/>
    <mergeCell ref="V28:V35"/>
    <mergeCell ref="B32:B33"/>
    <mergeCell ref="C12:C17"/>
    <mergeCell ref="V12:V19"/>
    <mergeCell ref="B16:B17"/>
    <mergeCell ref="B1:Y1"/>
    <mergeCell ref="C4:C9"/>
    <mergeCell ref="V4:V11"/>
    <mergeCell ref="B8:B9"/>
    <mergeCell ref="G2:L2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B46"/>
  <sheetViews>
    <sheetView zoomScale="60" workbookViewId="0">
      <selection activeCell="B1" sqref="B1:Y1"/>
    </sheetView>
  </sheetViews>
  <sheetFormatPr defaultColWidth="9" defaultRowHeight="22.2"/>
  <cols>
    <col min="1" max="1" width="1.77734375" style="16" customWidth="1"/>
    <col min="2" max="2" width="4.77734375" style="17" customWidth="1"/>
    <col min="3" max="3" width="0" style="16" hidden="1" customWidth="1"/>
    <col min="4" max="4" width="18.6640625" style="16" customWidth="1"/>
    <col min="5" max="5" width="5.6640625" style="73" customWidth="1"/>
    <col min="6" max="6" width="9.6640625" style="16" customWidth="1"/>
    <col min="7" max="7" width="18.6640625" style="16" customWidth="1"/>
    <col min="8" max="8" width="5.6640625" style="73" customWidth="1"/>
    <col min="9" max="9" width="9.6640625" style="16" customWidth="1"/>
    <col min="10" max="10" width="18.6640625" style="16" customWidth="1"/>
    <col min="11" max="11" width="5.6640625" style="73" customWidth="1"/>
    <col min="12" max="12" width="9.6640625" style="16" customWidth="1"/>
    <col min="13" max="13" width="18.6640625" style="16" customWidth="1"/>
    <col min="14" max="14" width="5.6640625" style="73" customWidth="1"/>
    <col min="15" max="15" width="9.6640625" style="16" customWidth="1"/>
    <col min="16" max="16" width="18.6640625" style="16" customWidth="1"/>
    <col min="17" max="17" width="5.6640625" style="73" customWidth="1"/>
    <col min="18" max="18" width="9.6640625" style="16" customWidth="1"/>
    <col min="19" max="19" width="18.6640625" style="16" customWidth="1"/>
    <col min="20" max="20" width="5.6640625" style="73" customWidth="1"/>
    <col min="21" max="21" width="9.6640625" style="16" customWidth="1"/>
    <col min="22" max="22" width="5.109375" style="30" customWidth="1"/>
    <col min="23" max="23" width="11.77734375" style="76" customWidth="1"/>
    <col min="24" max="24" width="11.109375" style="77" customWidth="1"/>
    <col min="25" max="25" width="6.6640625" style="78" customWidth="1"/>
    <col min="26" max="16384" width="9" style="16"/>
  </cols>
  <sheetData>
    <row r="1" spans="2:28" s="5" customFormat="1" ht="39">
      <c r="B1" s="360" t="s">
        <v>283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</row>
    <row r="2" spans="2:28" s="5" customFormat="1" ht="13.5" customHeight="1">
      <c r="B2" s="361"/>
      <c r="C2" s="362"/>
      <c r="D2" s="362"/>
      <c r="E2" s="362"/>
      <c r="F2" s="362"/>
      <c r="G2" s="362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198"/>
      <c r="W2" s="8"/>
      <c r="X2" s="9"/>
      <c r="Y2" s="8"/>
    </row>
    <row r="3" spans="2:28" ht="32.25" customHeight="1" thickBot="1">
      <c r="B3" s="81" t="s">
        <v>43</v>
      </c>
      <c r="C3" s="10"/>
      <c r="D3" s="11"/>
      <c r="E3" s="11"/>
      <c r="F3" s="11"/>
      <c r="G3" s="367"/>
      <c r="H3" s="367"/>
      <c r="I3" s="367"/>
      <c r="J3" s="367"/>
      <c r="K3" s="367"/>
      <c r="L3" s="367"/>
      <c r="M3" s="11"/>
      <c r="N3" s="11"/>
      <c r="O3" s="11"/>
      <c r="P3" s="11"/>
      <c r="Q3" s="11"/>
      <c r="R3" s="11"/>
      <c r="S3" s="5"/>
      <c r="T3" s="11"/>
      <c r="U3" s="11"/>
      <c r="V3" s="198"/>
      <c r="W3" s="12"/>
      <c r="X3" s="13"/>
      <c r="Y3" s="14"/>
      <c r="Z3" s="15"/>
      <c r="AB3" s="17"/>
    </row>
    <row r="4" spans="2:28" s="30" customFormat="1" ht="112.2">
      <c r="B4" s="18" t="s">
        <v>0</v>
      </c>
      <c r="C4" s="19" t="s">
        <v>1</v>
      </c>
      <c r="D4" s="20" t="s">
        <v>2</v>
      </c>
      <c r="E4" s="21" t="s">
        <v>41</v>
      </c>
      <c r="F4" s="20"/>
      <c r="G4" s="20" t="s">
        <v>3</v>
      </c>
      <c r="H4" s="21" t="s">
        <v>41</v>
      </c>
      <c r="I4" s="20"/>
      <c r="J4" s="20" t="s">
        <v>4</v>
      </c>
      <c r="K4" s="21" t="s">
        <v>41</v>
      </c>
      <c r="L4" s="22"/>
      <c r="M4" s="20" t="s">
        <v>4</v>
      </c>
      <c r="N4" s="21" t="s">
        <v>41</v>
      </c>
      <c r="O4" s="20"/>
      <c r="P4" s="20" t="s">
        <v>4</v>
      </c>
      <c r="Q4" s="21" t="s">
        <v>41</v>
      </c>
      <c r="R4" s="20"/>
      <c r="S4" s="23" t="s">
        <v>5</v>
      </c>
      <c r="T4" s="21" t="s">
        <v>41</v>
      </c>
      <c r="U4" s="20"/>
      <c r="V4" s="199" t="s">
        <v>48</v>
      </c>
      <c r="W4" s="24" t="s">
        <v>6</v>
      </c>
      <c r="X4" s="25" t="s">
        <v>13</v>
      </c>
      <c r="Y4" s="26" t="s">
        <v>14</v>
      </c>
    </row>
    <row r="5" spans="2:28" s="36" customFormat="1" ht="64.95" customHeight="1">
      <c r="B5" s="31">
        <v>6</v>
      </c>
      <c r="C5" s="355"/>
      <c r="D5" s="32" t="str">
        <f>'114.6月菜單'!B23</f>
        <v>香Q米飯</v>
      </c>
      <c r="E5" s="32" t="s">
        <v>54</v>
      </c>
      <c r="F5" s="1" t="s">
        <v>16</v>
      </c>
      <c r="G5" s="32" t="str">
        <f>'114.6月菜單'!B24</f>
        <v>香滷黑豆干(豆)</v>
      </c>
      <c r="H5" s="32" t="s">
        <v>79</v>
      </c>
      <c r="I5" s="1" t="s">
        <v>16</v>
      </c>
      <c r="J5" s="32" t="str">
        <f>'114.6月菜單'!B25</f>
        <v>蕃茄豆腐(豆)</v>
      </c>
      <c r="K5" s="32" t="s">
        <v>167</v>
      </c>
      <c r="L5" s="1" t="s">
        <v>16</v>
      </c>
      <c r="M5" s="32" t="str">
        <f>'114.6月菜單'!B26</f>
        <v>蒸蛋</v>
      </c>
      <c r="N5" s="32" t="s">
        <v>15</v>
      </c>
      <c r="O5" s="1" t="s">
        <v>16</v>
      </c>
      <c r="P5" s="32" t="str">
        <f>'114.6月菜單'!B27</f>
        <v>季節蔬菜X2</v>
      </c>
      <c r="Q5" s="32" t="s">
        <v>55</v>
      </c>
      <c r="R5" s="1" t="s">
        <v>16</v>
      </c>
      <c r="S5" s="32" t="str">
        <f>'114.6月菜單'!B28</f>
        <v>金針菇湯</v>
      </c>
      <c r="T5" s="32" t="s">
        <v>17</v>
      </c>
      <c r="U5" s="1" t="s">
        <v>16</v>
      </c>
      <c r="V5" s="356"/>
      <c r="W5" s="33" t="s">
        <v>44</v>
      </c>
      <c r="X5" s="34" t="s">
        <v>19</v>
      </c>
      <c r="Y5" s="35">
        <v>6</v>
      </c>
    </row>
    <row r="6" spans="2:28" ht="28.05" customHeight="1">
      <c r="B6" s="37" t="s">
        <v>8</v>
      </c>
      <c r="C6" s="355"/>
      <c r="D6" s="2" t="s">
        <v>59</v>
      </c>
      <c r="E6" s="2"/>
      <c r="F6" s="2">
        <v>120</v>
      </c>
      <c r="G6" s="2" t="s">
        <v>164</v>
      </c>
      <c r="H6" s="2" t="s">
        <v>89</v>
      </c>
      <c r="I6" s="2">
        <v>60</v>
      </c>
      <c r="J6" s="2" t="s">
        <v>146</v>
      </c>
      <c r="K6" s="2"/>
      <c r="L6" s="2">
        <v>40</v>
      </c>
      <c r="M6" s="2" t="s">
        <v>279</v>
      </c>
      <c r="N6" s="2"/>
      <c r="O6" s="2">
        <v>55</v>
      </c>
      <c r="P6" s="2" t="s">
        <v>60</v>
      </c>
      <c r="Q6" s="2"/>
      <c r="R6" s="2">
        <v>100</v>
      </c>
      <c r="S6" s="2" t="s">
        <v>68</v>
      </c>
      <c r="T6" s="2"/>
      <c r="U6" s="2">
        <v>20</v>
      </c>
      <c r="V6" s="357"/>
      <c r="W6" s="90">
        <f>Y5*15+Y6*0+Y7*5+Y8*0+Y9*15+Y10*12+15</f>
        <v>118.5</v>
      </c>
      <c r="X6" s="38" t="s">
        <v>25</v>
      </c>
      <c r="Y6" s="39">
        <v>2.8</v>
      </c>
    </row>
    <row r="7" spans="2:28" ht="28.05" customHeight="1">
      <c r="B7" s="37">
        <v>16</v>
      </c>
      <c r="C7" s="355"/>
      <c r="D7" s="2"/>
      <c r="E7" s="2"/>
      <c r="F7" s="2"/>
      <c r="G7" s="2"/>
      <c r="H7" s="87"/>
      <c r="I7" s="2"/>
      <c r="J7" s="2" t="s">
        <v>168</v>
      </c>
      <c r="K7" s="2" t="s">
        <v>166</v>
      </c>
      <c r="L7" s="2">
        <v>40</v>
      </c>
      <c r="M7" s="2"/>
      <c r="N7" s="2"/>
      <c r="O7" s="2"/>
      <c r="P7" s="2" t="s">
        <v>60</v>
      </c>
      <c r="Q7" s="2"/>
      <c r="R7" s="2">
        <v>100</v>
      </c>
      <c r="S7" s="2" t="s">
        <v>249</v>
      </c>
      <c r="T7" s="2"/>
      <c r="U7" s="2">
        <v>10</v>
      </c>
      <c r="V7" s="357"/>
      <c r="W7" s="40" t="s">
        <v>46</v>
      </c>
      <c r="X7" s="41" t="s">
        <v>27</v>
      </c>
      <c r="Y7" s="39">
        <v>2.7</v>
      </c>
    </row>
    <row r="8" spans="2:28" ht="28.05" customHeight="1">
      <c r="B8" s="37" t="s">
        <v>10</v>
      </c>
      <c r="C8" s="355"/>
      <c r="D8" s="2"/>
      <c r="E8" s="2"/>
      <c r="F8" s="2"/>
      <c r="G8" s="2"/>
      <c r="H8" s="87"/>
      <c r="I8" s="2"/>
      <c r="J8" s="2"/>
      <c r="K8" s="2"/>
      <c r="L8" s="2"/>
      <c r="M8" s="2"/>
      <c r="N8" s="85"/>
      <c r="O8" s="2"/>
      <c r="P8" s="2"/>
      <c r="Q8" s="45"/>
      <c r="R8" s="2"/>
      <c r="S8" s="2" t="s">
        <v>116</v>
      </c>
      <c r="T8" s="45"/>
      <c r="U8" s="2">
        <v>1</v>
      </c>
      <c r="V8" s="357"/>
      <c r="W8" s="88">
        <f>Y5*0+Y6*5+Y7*0+Y8*5+Y9*0+Y10*8</f>
        <v>29</v>
      </c>
      <c r="X8" s="41" t="s">
        <v>30</v>
      </c>
      <c r="Y8" s="39">
        <v>3</v>
      </c>
    </row>
    <row r="9" spans="2:28" ht="28.05" customHeight="1">
      <c r="B9" s="366" t="s">
        <v>37</v>
      </c>
      <c r="C9" s="355"/>
      <c r="D9" s="2"/>
      <c r="E9" s="2"/>
      <c r="F9" s="2"/>
      <c r="G9" s="2"/>
      <c r="H9" s="45"/>
      <c r="I9" s="2"/>
      <c r="J9" s="2"/>
      <c r="K9" s="85"/>
      <c r="L9" s="2"/>
      <c r="M9" s="2"/>
      <c r="N9" s="2"/>
      <c r="O9" s="2"/>
      <c r="P9" s="2"/>
      <c r="Q9" s="45"/>
      <c r="R9" s="2"/>
      <c r="S9" s="2" t="s">
        <v>80</v>
      </c>
      <c r="T9" s="85"/>
      <c r="U9" s="2">
        <v>1</v>
      </c>
      <c r="V9" s="357"/>
      <c r="W9" s="40" t="s">
        <v>47</v>
      </c>
      <c r="X9" s="41" t="s">
        <v>33</v>
      </c>
      <c r="Y9" s="39">
        <v>0</v>
      </c>
    </row>
    <row r="10" spans="2:28" ht="28.05" customHeight="1">
      <c r="B10" s="366"/>
      <c r="C10" s="355"/>
      <c r="D10" s="2"/>
      <c r="E10" s="2"/>
      <c r="F10" s="2"/>
      <c r="G10" s="2"/>
      <c r="H10" s="45"/>
      <c r="I10" s="2"/>
      <c r="J10" s="2"/>
      <c r="K10" s="45"/>
      <c r="L10" s="2"/>
      <c r="M10" s="2"/>
      <c r="N10" s="2"/>
      <c r="O10" s="2"/>
      <c r="P10" s="2"/>
      <c r="Q10" s="45"/>
      <c r="R10" s="2"/>
      <c r="S10" s="2"/>
      <c r="T10" s="85"/>
      <c r="U10" s="2"/>
      <c r="V10" s="357"/>
      <c r="W10" s="88">
        <f>Y5*2+Y6*7+Y7*1+Y8*0+Y9*0+Y10*8</f>
        <v>34.299999999999997</v>
      </c>
      <c r="X10" s="80" t="s">
        <v>42</v>
      </c>
      <c r="Y10" s="46">
        <v>0</v>
      </c>
    </row>
    <row r="11" spans="2:28" ht="28.05" customHeight="1">
      <c r="B11" s="47" t="s">
        <v>36</v>
      </c>
      <c r="C11" s="48"/>
      <c r="D11" s="2"/>
      <c r="E11" s="45"/>
      <c r="F11" s="2"/>
      <c r="G11" s="2"/>
      <c r="H11" s="45"/>
      <c r="I11" s="2"/>
      <c r="J11" s="2"/>
      <c r="K11" s="45"/>
      <c r="L11" s="2"/>
      <c r="M11" s="2"/>
      <c r="N11" s="45"/>
      <c r="O11" s="2"/>
      <c r="P11" s="2"/>
      <c r="Q11" s="45"/>
      <c r="R11" s="2"/>
      <c r="S11" s="2"/>
      <c r="T11" s="45"/>
      <c r="U11" s="2"/>
      <c r="V11" s="357"/>
      <c r="W11" s="40" t="s">
        <v>12</v>
      </c>
      <c r="X11" s="49"/>
      <c r="Y11" s="39"/>
    </row>
    <row r="12" spans="2:28" ht="28.05" customHeight="1">
      <c r="B12" s="50"/>
      <c r="C12" s="51"/>
      <c r="D12" s="45"/>
      <c r="E12" s="45"/>
      <c r="F12" s="2"/>
      <c r="G12" s="2"/>
      <c r="H12" s="45"/>
      <c r="I12" s="2"/>
      <c r="J12" s="2"/>
      <c r="K12" s="45"/>
      <c r="L12" s="2"/>
      <c r="M12" s="2"/>
      <c r="N12" s="45"/>
      <c r="O12" s="2"/>
      <c r="P12" s="2"/>
      <c r="Q12" s="45"/>
      <c r="R12" s="2"/>
      <c r="S12" s="2"/>
      <c r="T12" s="45"/>
      <c r="U12" s="2"/>
      <c r="V12" s="358"/>
      <c r="W12" s="89">
        <f>W6*4+W10*4+W8*9</f>
        <v>872.2</v>
      </c>
      <c r="X12" s="53"/>
      <c r="Y12" s="54"/>
    </row>
    <row r="13" spans="2:28" s="36" customFormat="1" ht="28.05" customHeight="1">
      <c r="B13" s="31">
        <v>6</v>
      </c>
      <c r="C13" s="355"/>
      <c r="D13" s="32" t="str">
        <f>'114.6月菜單'!F23</f>
        <v>麥片飯</v>
      </c>
      <c r="E13" s="32" t="s">
        <v>77</v>
      </c>
      <c r="F13" s="32"/>
      <c r="G13" s="32" t="str">
        <f>'114.6月菜單'!F24</f>
        <v>三菇拌豆腐(豆)</v>
      </c>
      <c r="H13" s="32" t="s">
        <v>170</v>
      </c>
      <c r="I13" s="32"/>
      <c r="J13" s="32" t="str">
        <f>'114.6月菜單'!F25</f>
        <v>炒寬粉</v>
      </c>
      <c r="K13" s="32" t="s">
        <v>17</v>
      </c>
      <c r="L13" s="32"/>
      <c r="M13" s="32" t="str">
        <f>'114.6月菜單'!F26</f>
        <v>茄汁素豆腸(加)</v>
      </c>
      <c r="N13" s="32" t="s">
        <v>17</v>
      </c>
      <c r="O13" s="32"/>
      <c r="P13" s="32" t="str">
        <f>'114.6月菜單'!F27</f>
        <v>季節蔬菜X2</v>
      </c>
      <c r="Q13" s="32" t="s">
        <v>18</v>
      </c>
      <c r="R13" s="32"/>
      <c r="S13" s="32" t="str">
        <f>'114.6月菜單'!F28</f>
        <v>冬瓜鮮菇湯</v>
      </c>
      <c r="T13" s="32" t="s">
        <v>17</v>
      </c>
      <c r="U13" s="32"/>
      <c r="V13" s="356"/>
      <c r="W13" s="33" t="s">
        <v>44</v>
      </c>
      <c r="X13" s="34" t="s">
        <v>19</v>
      </c>
      <c r="Y13" s="35">
        <v>6</v>
      </c>
    </row>
    <row r="14" spans="2:28" ht="28.05" customHeight="1">
      <c r="B14" s="37" t="s">
        <v>90</v>
      </c>
      <c r="C14" s="355"/>
      <c r="D14" s="2" t="s">
        <v>24</v>
      </c>
      <c r="E14" s="2"/>
      <c r="F14" s="2">
        <v>80</v>
      </c>
      <c r="G14" s="57" t="s">
        <v>171</v>
      </c>
      <c r="H14" s="102"/>
      <c r="I14" s="101">
        <v>5</v>
      </c>
      <c r="J14" s="2" t="s">
        <v>174</v>
      </c>
      <c r="K14" s="2"/>
      <c r="L14" s="2">
        <v>45</v>
      </c>
      <c r="M14" s="2" t="s">
        <v>247</v>
      </c>
      <c r="N14" s="2" t="s">
        <v>81</v>
      </c>
      <c r="O14" s="2">
        <v>60</v>
      </c>
      <c r="P14" s="2" t="s">
        <v>60</v>
      </c>
      <c r="Q14" s="2"/>
      <c r="R14" s="2">
        <v>100</v>
      </c>
      <c r="S14" s="2" t="s">
        <v>113</v>
      </c>
      <c r="T14" s="2"/>
      <c r="U14" s="2">
        <v>30</v>
      </c>
      <c r="V14" s="357"/>
      <c r="W14" s="90">
        <f>Y13*15+Y14*0+Y15*5+Y16*0+Y17*15+Y18*12+15</f>
        <v>119</v>
      </c>
      <c r="X14" s="38" t="s">
        <v>25</v>
      </c>
      <c r="Y14" s="39">
        <v>2.2999999999999998</v>
      </c>
    </row>
    <row r="15" spans="2:28" ht="28.05" customHeight="1">
      <c r="B15" s="37">
        <v>17</v>
      </c>
      <c r="C15" s="355"/>
      <c r="D15" s="2" t="s">
        <v>123</v>
      </c>
      <c r="E15" s="2"/>
      <c r="F15" s="2">
        <v>40</v>
      </c>
      <c r="G15" s="103" t="s">
        <v>249</v>
      </c>
      <c r="H15" s="106"/>
      <c r="I15" s="104">
        <v>5</v>
      </c>
      <c r="J15" s="2" t="s">
        <v>183</v>
      </c>
      <c r="K15" s="2"/>
      <c r="L15" s="2">
        <v>10</v>
      </c>
      <c r="M15" s="2"/>
      <c r="N15" s="2"/>
      <c r="O15" s="2"/>
      <c r="P15" s="2" t="s">
        <v>60</v>
      </c>
      <c r="Q15" s="2"/>
      <c r="R15" s="2">
        <v>100</v>
      </c>
      <c r="S15" s="2" t="s">
        <v>249</v>
      </c>
      <c r="T15" s="87"/>
      <c r="U15" s="2">
        <v>10</v>
      </c>
      <c r="V15" s="357"/>
      <c r="W15" s="40" t="s">
        <v>46</v>
      </c>
      <c r="X15" s="41" t="s">
        <v>27</v>
      </c>
      <c r="Y15" s="39">
        <v>2.8</v>
      </c>
    </row>
    <row r="16" spans="2:28" ht="28.05" customHeight="1">
      <c r="B16" s="37" t="s">
        <v>10</v>
      </c>
      <c r="C16" s="355"/>
      <c r="D16" s="2"/>
      <c r="E16" s="45"/>
      <c r="F16" s="2"/>
      <c r="G16" s="129" t="s">
        <v>129</v>
      </c>
      <c r="H16" s="105"/>
      <c r="I16" s="101">
        <v>5</v>
      </c>
      <c r="J16" s="2" t="s">
        <v>176</v>
      </c>
      <c r="K16" s="2"/>
      <c r="L16" s="2">
        <v>1</v>
      </c>
      <c r="M16" s="2"/>
      <c r="N16" s="85"/>
      <c r="O16" s="2"/>
      <c r="P16" s="2"/>
      <c r="Q16" s="45"/>
      <c r="R16" s="2"/>
      <c r="S16" s="2" t="s">
        <v>112</v>
      </c>
      <c r="T16" s="2"/>
      <c r="U16" s="2">
        <v>1</v>
      </c>
      <c r="V16" s="357"/>
      <c r="W16" s="88">
        <f>Y13*0+Y14*5+Y15*0+Y16*5+Y17*0+Y18*8</f>
        <v>26.5</v>
      </c>
      <c r="X16" s="41" t="s">
        <v>30</v>
      </c>
      <c r="Y16" s="39">
        <v>3</v>
      </c>
    </row>
    <row r="17" spans="2:25" ht="28.05" customHeight="1">
      <c r="B17" s="366" t="s">
        <v>38</v>
      </c>
      <c r="C17" s="355"/>
      <c r="D17" s="45"/>
      <c r="E17" s="45"/>
      <c r="F17" s="2"/>
      <c r="G17" s="2" t="s">
        <v>172</v>
      </c>
      <c r="H17" s="2" t="s">
        <v>89</v>
      </c>
      <c r="I17" s="2">
        <v>60</v>
      </c>
      <c r="J17" s="2" t="s">
        <v>116</v>
      </c>
      <c r="K17" s="85"/>
      <c r="L17" s="2">
        <v>3</v>
      </c>
      <c r="M17" s="2"/>
      <c r="N17" s="85"/>
      <c r="O17" s="2"/>
      <c r="P17" s="2"/>
      <c r="Q17" s="45"/>
      <c r="R17" s="2"/>
      <c r="S17" s="2"/>
      <c r="T17" s="2"/>
      <c r="U17" s="2"/>
      <c r="V17" s="357"/>
      <c r="W17" s="40" t="s">
        <v>47</v>
      </c>
      <c r="X17" s="41" t="s">
        <v>33</v>
      </c>
      <c r="Y17" s="39">
        <v>0</v>
      </c>
    </row>
    <row r="18" spans="2:25" ht="28.05" customHeight="1">
      <c r="B18" s="366"/>
      <c r="C18" s="355"/>
      <c r="D18" s="45"/>
      <c r="E18" s="45"/>
      <c r="F18" s="2"/>
      <c r="G18" s="2" t="s">
        <v>173</v>
      </c>
      <c r="H18" s="45"/>
      <c r="I18" s="2">
        <v>3</v>
      </c>
      <c r="J18" s="2" t="s">
        <v>169</v>
      </c>
      <c r="K18" s="2"/>
      <c r="L18" s="2">
        <v>1</v>
      </c>
      <c r="M18" s="2"/>
      <c r="N18" s="45"/>
      <c r="O18" s="2"/>
      <c r="P18" s="2"/>
      <c r="Q18" s="45"/>
      <c r="R18" s="2"/>
      <c r="S18" s="2"/>
      <c r="T18" s="107"/>
      <c r="U18" s="2"/>
      <c r="V18" s="357"/>
      <c r="W18" s="88">
        <f>Y13*2+Y14*7+Y15*1+Y16*0+Y17*0+Y18*8</f>
        <v>30.9</v>
      </c>
      <c r="X18" s="80" t="s">
        <v>42</v>
      </c>
      <c r="Y18" s="46">
        <v>0</v>
      </c>
    </row>
    <row r="19" spans="2:25" ht="28.05" customHeight="1">
      <c r="B19" s="47" t="s">
        <v>36</v>
      </c>
      <c r="C19" s="48"/>
      <c r="D19" s="45"/>
      <c r="E19" s="45"/>
      <c r="F19" s="2"/>
      <c r="G19" s="2"/>
      <c r="H19" s="45"/>
      <c r="I19" s="2"/>
      <c r="J19" s="2"/>
      <c r="K19" s="45"/>
      <c r="L19" s="2"/>
      <c r="M19" s="2"/>
      <c r="N19" s="45"/>
      <c r="O19" s="2"/>
      <c r="P19" s="2"/>
      <c r="Q19" s="45"/>
      <c r="R19" s="2"/>
      <c r="S19" s="2"/>
      <c r="T19" s="79"/>
      <c r="U19" s="79"/>
      <c r="V19" s="357"/>
      <c r="W19" s="40" t="s">
        <v>12</v>
      </c>
      <c r="X19" s="49"/>
      <c r="Y19" s="39"/>
    </row>
    <row r="20" spans="2:25" ht="28.05" customHeight="1">
      <c r="B20" s="50"/>
      <c r="C20" s="51"/>
      <c r="D20" s="45"/>
      <c r="E20" s="45"/>
      <c r="F20" s="2"/>
      <c r="G20" s="2"/>
      <c r="H20" s="45"/>
      <c r="I20" s="2"/>
      <c r="J20" s="2"/>
      <c r="K20" s="45"/>
      <c r="L20" s="2"/>
      <c r="M20" s="2"/>
      <c r="N20" s="45"/>
      <c r="O20" s="2"/>
      <c r="P20" s="2"/>
      <c r="Q20" s="45"/>
      <c r="R20" s="2"/>
      <c r="S20" s="2"/>
      <c r="T20" s="45"/>
      <c r="U20" s="2"/>
      <c r="V20" s="358"/>
      <c r="W20" s="89">
        <f>W14*4+W18*4+W16*9</f>
        <v>838.1</v>
      </c>
      <c r="X20" s="53"/>
      <c r="Y20" s="54"/>
    </row>
    <row r="21" spans="2:25" s="36" customFormat="1" ht="28.05" customHeight="1">
      <c r="B21" s="31">
        <v>6</v>
      </c>
      <c r="C21" s="355"/>
      <c r="D21" s="32" t="str">
        <f>'114.6月菜單'!J23</f>
        <v>香Q米飯</v>
      </c>
      <c r="E21" s="32" t="s">
        <v>15</v>
      </c>
      <c r="F21" s="32"/>
      <c r="G21" s="32" t="str">
        <f>'114.6月菜單'!J24</f>
        <v>海帶乾絲(豆)</v>
      </c>
      <c r="H21" s="32" t="s">
        <v>64</v>
      </c>
      <c r="I21" s="32"/>
      <c r="J21" s="32" t="str">
        <f>'114.6月菜單'!J25</f>
        <v>三角大豆腐X1(豆)</v>
      </c>
      <c r="K21" s="32" t="s">
        <v>79</v>
      </c>
      <c r="L21" s="32"/>
      <c r="M21" s="32" t="str">
        <f>'114.6月菜單'!J26</f>
        <v>紅燒蘿蔔</v>
      </c>
      <c r="N21" s="32" t="s">
        <v>17</v>
      </c>
      <c r="O21" s="32"/>
      <c r="P21" s="32" t="str">
        <f>'114.6月菜單'!J27</f>
        <v>季節蔬菜X2</v>
      </c>
      <c r="Q21" s="32" t="s">
        <v>18</v>
      </c>
      <c r="R21" s="32"/>
      <c r="S21" s="32" t="str">
        <f>'114.6月菜單'!J28</f>
        <v>玉米濃湯(芡)</v>
      </c>
      <c r="T21" s="32" t="s">
        <v>151</v>
      </c>
      <c r="U21" s="32"/>
      <c r="V21" s="356"/>
      <c r="W21" s="33" t="s">
        <v>44</v>
      </c>
      <c r="X21" s="34" t="s">
        <v>19</v>
      </c>
      <c r="Y21" s="35">
        <v>6.2</v>
      </c>
    </row>
    <row r="22" spans="2:25" s="57" customFormat="1" ht="27.75" customHeight="1">
      <c r="B22" s="37" t="s">
        <v>8</v>
      </c>
      <c r="C22" s="355"/>
      <c r="D22" s="2" t="s">
        <v>24</v>
      </c>
      <c r="E22" s="2"/>
      <c r="F22" s="2">
        <v>120</v>
      </c>
      <c r="G22" s="2" t="s">
        <v>143</v>
      </c>
      <c r="H22" s="2"/>
      <c r="I22" s="2">
        <v>20</v>
      </c>
      <c r="J22" s="2" t="s">
        <v>252</v>
      </c>
      <c r="K22" s="2" t="s">
        <v>89</v>
      </c>
      <c r="L22" s="2">
        <v>60</v>
      </c>
      <c r="M22" s="103" t="s">
        <v>159</v>
      </c>
      <c r="N22" s="116"/>
      <c r="O22" s="118">
        <v>50</v>
      </c>
      <c r="P22" s="2" t="s">
        <v>60</v>
      </c>
      <c r="Q22" s="2"/>
      <c r="R22" s="2">
        <v>100</v>
      </c>
      <c r="S22" s="2" t="s">
        <v>119</v>
      </c>
      <c r="T22" s="2"/>
      <c r="U22" s="2">
        <v>20</v>
      </c>
      <c r="V22" s="357"/>
      <c r="W22" s="90">
        <f>Y21*15+Y22*0+Y23*5+Y24*0+Y25*15+Y26*12+15</f>
        <v>121.5</v>
      </c>
      <c r="X22" s="38" t="s">
        <v>25</v>
      </c>
      <c r="Y22" s="39">
        <v>2.2000000000000002</v>
      </c>
    </row>
    <row r="23" spans="2:25" s="57" customFormat="1" ht="28.05" customHeight="1">
      <c r="B23" s="37">
        <v>18</v>
      </c>
      <c r="C23" s="355"/>
      <c r="D23" s="2"/>
      <c r="E23" s="2"/>
      <c r="F23" s="2"/>
      <c r="G23" s="2" t="s">
        <v>157</v>
      </c>
      <c r="H23" s="2" t="s">
        <v>177</v>
      </c>
      <c r="I23" s="2">
        <v>50</v>
      </c>
      <c r="J23" s="2"/>
      <c r="K23" s="2"/>
      <c r="L23" s="2"/>
      <c r="M23" s="57" t="s">
        <v>116</v>
      </c>
      <c r="N23" s="117"/>
      <c r="O23" s="119">
        <v>3</v>
      </c>
      <c r="P23" s="2" t="s">
        <v>60</v>
      </c>
      <c r="Q23" s="2"/>
      <c r="R23" s="2">
        <v>100</v>
      </c>
      <c r="S23" s="2" t="s">
        <v>102</v>
      </c>
      <c r="T23" s="2"/>
      <c r="U23" s="2">
        <v>1</v>
      </c>
      <c r="V23" s="357"/>
      <c r="W23" s="40" t="s">
        <v>46</v>
      </c>
      <c r="X23" s="41" t="s">
        <v>27</v>
      </c>
      <c r="Y23" s="39">
        <v>2.7</v>
      </c>
    </row>
    <row r="24" spans="2:25" s="57" customFormat="1" ht="28.05" customHeight="1">
      <c r="B24" s="37" t="s">
        <v>10</v>
      </c>
      <c r="C24" s="355"/>
      <c r="D24" s="2"/>
      <c r="E24" s="2"/>
      <c r="F24" s="2"/>
      <c r="G24" s="2" t="s">
        <v>173</v>
      </c>
      <c r="H24" s="45"/>
      <c r="I24" s="2">
        <v>3</v>
      </c>
      <c r="J24" s="2"/>
      <c r="K24" s="2"/>
      <c r="L24" s="2"/>
      <c r="M24" s="57" t="s">
        <v>144</v>
      </c>
      <c r="N24" s="117"/>
      <c r="O24" s="119">
        <v>1</v>
      </c>
      <c r="P24" s="2"/>
      <c r="Q24" s="45"/>
      <c r="R24" s="2"/>
      <c r="S24" s="2"/>
      <c r="T24" s="2"/>
      <c r="U24" s="2"/>
      <c r="V24" s="357"/>
      <c r="W24" s="88">
        <f>Y21*0+Y22*5+Y23*0+Y24*5+Y25*0+Y26*8</f>
        <v>26</v>
      </c>
      <c r="X24" s="41" t="s">
        <v>30</v>
      </c>
      <c r="Y24" s="39">
        <v>3</v>
      </c>
    </row>
    <row r="25" spans="2:25" s="57" customFormat="1" ht="28.05" customHeight="1">
      <c r="B25" s="366" t="s">
        <v>62</v>
      </c>
      <c r="C25" s="355"/>
      <c r="D25" s="2"/>
      <c r="E25" s="2"/>
      <c r="F25" s="2"/>
      <c r="G25" s="2"/>
      <c r="H25" s="45"/>
      <c r="I25" s="2"/>
      <c r="J25" s="2"/>
      <c r="K25" s="2"/>
      <c r="L25" s="2"/>
      <c r="N25" s="117"/>
      <c r="O25" s="119"/>
      <c r="P25" s="2"/>
      <c r="Q25" s="45"/>
      <c r="R25" s="2"/>
      <c r="S25" s="2"/>
      <c r="T25" s="45"/>
      <c r="U25" s="2"/>
      <c r="V25" s="357"/>
      <c r="W25" s="40" t="s">
        <v>47</v>
      </c>
      <c r="X25" s="41" t="s">
        <v>33</v>
      </c>
      <c r="Y25" s="39">
        <v>0</v>
      </c>
    </row>
    <row r="26" spans="2:25" s="57" customFormat="1" ht="28.05" customHeight="1">
      <c r="B26" s="366"/>
      <c r="C26" s="355"/>
      <c r="D26" s="2"/>
      <c r="E26" s="2"/>
      <c r="F26" s="2"/>
      <c r="G26" s="62"/>
      <c r="H26" s="45"/>
      <c r="I26" s="2"/>
      <c r="J26" s="2"/>
      <c r="K26" s="45"/>
      <c r="L26" s="2"/>
      <c r="M26" s="2"/>
      <c r="N26" s="45"/>
      <c r="O26" s="2"/>
      <c r="P26" s="2"/>
      <c r="Q26" s="45"/>
      <c r="R26" s="2"/>
      <c r="S26" s="2"/>
      <c r="T26" s="45"/>
      <c r="U26" s="2"/>
      <c r="V26" s="357"/>
      <c r="W26" s="88">
        <f>Y21*2+Y22*7+Y23*1+Y24*0+Y25*0+Y26*8</f>
        <v>30.500000000000004</v>
      </c>
      <c r="X26" s="80" t="s">
        <v>42</v>
      </c>
      <c r="Y26" s="46">
        <v>0</v>
      </c>
    </row>
    <row r="27" spans="2:25" s="57" customFormat="1" ht="28.05" customHeight="1">
      <c r="B27" s="47" t="s">
        <v>36</v>
      </c>
      <c r="C27" s="64"/>
      <c r="D27" s="2"/>
      <c r="E27" s="45"/>
      <c r="F27" s="2"/>
      <c r="G27" s="2"/>
      <c r="H27" s="45"/>
      <c r="I27" s="2"/>
      <c r="J27" s="2"/>
      <c r="K27" s="45"/>
      <c r="L27" s="2"/>
      <c r="M27" s="2"/>
      <c r="N27" s="45"/>
      <c r="O27" s="2"/>
      <c r="P27" s="2"/>
      <c r="Q27" s="45"/>
      <c r="R27" s="2"/>
      <c r="S27" s="2"/>
      <c r="T27" s="45"/>
      <c r="U27" s="2"/>
      <c r="V27" s="357"/>
      <c r="W27" s="40" t="s">
        <v>12</v>
      </c>
      <c r="X27" s="49"/>
      <c r="Y27" s="39"/>
    </row>
    <row r="28" spans="2:25" s="57" customFormat="1" ht="28.05" customHeight="1" thickBot="1">
      <c r="B28" s="50"/>
      <c r="C28" s="66"/>
      <c r="D28" s="45"/>
      <c r="E28" s="45"/>
      <c r="F28" s="2"/>
      <c r="G28" s="2"/>
      <c r="H28" s="45"/>
      <c r="I28" s="2"/>
      <c r="J28" s="2"/>
      <c r="K28" s="45"/>
      <c r="L28" s="2"/>
      <c r="M28" s="2"/>
      <c r="N28" s="45"/>
      <c r="O28" s="2"/>
      <c r="P28" s="2"/>
      <c r="Q28" s="45"/>
      <c r="R28" s="2"/>
      <c r="S28" s="2"/>
      <c r="T28" s="45"/>
      <c r="U28" s="2"/>
      <c r="V28" s="358"/>
      <c r="W28" s="89">
        <f>W22*4+W26*4+W24*9</f>
        <v>842</v>
      </c>
      <c r="X28" s="53"/>
      <c r="Y28" s="54"/>
    </row>
    <row r="29" spans="2:25" s="36" customFormat="1" ht="28.05" customHeight="1">
      <c r="B29" s="31">
        <v>6</v>
      </c>
      <c r="C29" s="355"/>
      <c r="D29" s="32" t="str">
        <f>'114.6月菜單'!N23</f>
        <v>地瓜飯</v>
      </c>
      <c r="E29" s="32" t="s">
        <v>15</v>
      </c>
      <c r="F29" s="32"/>
      <c r="G29" s="32" t="str">
        <f>'114.6月菜單'!N24</f>
        <v>紅燒豆腐丁(豆)</v>
      </c>
      <c r="H29" s="32" t="s">
        <v>17</v>
      </c>
      <c r="I29" s="32"/>
      <c r="J29" s="32" t="str">
        <f>'114.6月菜單'!N25</f>
        <v>黑豆干菇菇(豆)</v>
      </c>
      <c r="K29" s="32" t="s">
        <v>17</v>
      </c>
      <c r="L29" s="32"/>
      <c r="M29" s="32" t="str">
        <f>'114.6月菜單'!N26</f>
        <v>馬鈴薯炒蛋</v>
      </c>
      <c r="N29" s="32" t="s">
        <v>17</v>
      </c>
      <c r="O29" s="32"/>
      <c r="P29" s="32" t="str">
        <f>'114.6月菜單'!N27</f>
        <v>季節蔬菜X2</v>
      </c>
      <c r="Q29" s="32" t="s">
        <v>18</v>
      </c>
      <c r="R29" s="32"/>
      <c r="S29" s="32" t="str">
        <f>'114.6月菜單'!N28</f>
        <v>蔬菜湯</v>
      </c>
      <c r="T29" s="32" t="s">
        <v>17</v>
      </c>
      <c r="U29" s="32"/>
      <c r="V29" s="356"/>
      <c r="W29" s="33" t="s">
        <v>44</v>
      </c>
      <c r="X29" s="34" t="s">
        <v>19</v>
      </c>
      <c r="Y29" s="35">
        <v>6.5</v>
      </c>
    </row>
    <row r="30" spans="2:25" ht="28.05" customHeight="1">
      <c r="B30" s="37" t="s">
        <v>8</v>
      </c>
      <c r="C30" s="355"/>
      <c r="D30" s="2" t="s">
        <v>24</v>
      </c>
      <c r="E30" s="2"/>
      <c r="F30" s="2">
        <v>100</v>
      </c>
      <c r="G30" s="2" t="s">
        <v>97</v>
      </c>
      <c r="H30" s="2" t="s">
        <v>89</v>
      </c>
      <c r="I30" s="2">
        <v>60</v>
      </c>
      <c r="J30" s="2" t="s">
        <v>164</v>
      </c>
      <c r="K30" s="2" t="s">
        <v>89</v>
      </c>
      <c r="L30" s="2">
        <v>60</v>
      </c>
      <c r="M30" s="2" t="s">
        <v>115</v>
      </c>
      <c r="N30" s="2"/>
      <c r="O30" s="2">
        <v>40</v>
      </c>
      <c r="P30" s="2" t="s">
        <v>60</v>
      </c>
      <c r="Q30" s="2"/>
      <c r="R30" s="2">
        <v>100</v>
      </c>
      <c r="S30" s="2" t="s">
        <v>145</v>
      </c>
      <c r="T30" s="2"/>
      <c r="U30" s="2">
        <v>30</v>
      </c>
      <c r="V30" s="357"/>
      <c r="W30" s="90">
        <f>Y29*15+Y30*0+Y31*5+Y32*0+Y33*15+Y34*12+15</f>
        <v>124</v>
      </c>
      <c r="X30" s="38" t="s">
        <v>25</v>
      </c>
      <c r="Y30" s="39">
        <v>2.8</v>
      </c>
    </row>
    <row r="31" spans="2:25" ht="28.05" customHeight="1">
      <c r="B31" s="37">
        <v>19</v>
      </c>
      <c r="C31" s="355"/>
      <c r="D31" s="2" t="s">
        <v>140</v>
      </c>
      <c r="E31" s="2"/>
      <c r="F31" s="2">
        <v>55</v>
      </c>
      <c r="G31" s="2" t="s">
        <v>116</v>
      </c>
      <c r="H31" s="45"/>
      <c r="I31" s="2">
        <v>3</v>
      </c>
      <c r="J31" s="2" t="s">
        <v>249</v>
      </c>
      <c r="K31" s="2"/>
      <c r="L31" s="2">
        <v>20</v>
      </c>
      <c r="M31" s="2" t="s">
        <v>279</v>
      </c>
      <c r="N31" s="2"/>
      <c r="O31" s="2">
        <v>40</v>
      </c>
      <c r="P31" s="2" t="s">
        <v>60</v>
      </c>
      <c r="Q31" s="2"/>
      <c r="R31" s="2">
        <v>100</v>
      </c>
      <c r="S31" s="2" t="s">
        <v>116</v>
      </c>
      <c r="T31" s="2"/>
      <c r="U31" s="2">
        <v>1</v>
      </c>
      <c r="V31" s="357"/>
      <c r="W31" s="40" t="s">
        <v>46</v>
      </c>
      <c r="X31" s="41" t="s">
        <v>27</v>
      </c>
      <c r="Y31" s="39">
        <v>2.2999999999999998</v>
      </c>
    </row>
    <row r="32" spans="2:25" ht="28.05" customHeight="1">
      <c r="B32" s="37" t="s">
        <v>10</v>
      </c>
      <c r="C32" s="355"/>
      <c r="D32" s="45"/>
      <c r="E32" s="45"/>
      <c r="F32" s="2"/>
      <c r="G32" s="57"/>
      <c r="H32" s="105"/>
      <c r="I32" s="101"/>
      <c r="J32" s="2"/>
      <c r="K32" s="2"/>
      <c r="L32" s="2"/>
      <c r="M32" s="2" t="s">
        <v>255</v>
      </c>
      <c r="N32" s="87"/>
      <c r="O32" s="2">
        <v>5</v>
      </c>
      <c r="P32" s="2"/>
      <c r="Q32" s="45"/>
      <c r="R32" s="2"/>
      <c r="S32" s="2" t="s">
        <v>80</v>
      </c>
      <c r="T32" s="45"/>
      <c r="U32" s="2">
        <v>1</v>
      </c>
      <c r="V32" s="357"/>
      <c r="W32" s="88">
        <f>Y29*0+Y30*5+Y31*0+Y32*5+Y33*0+Y34*8</f>
        <v>26.5</v>
      </c>
      <c r="X32" s="41" t="s">
        <v>30</v>
      </c>
      <c r="Y32" s="39">
        <v>2.5</v>
      </c>
    </row>
    <row r="33" spans="2:25" ht="28.05" customHeight="1">
      <c r="B33" s="366" t="s">
        <v>40</v>
      </c>
      <c r="C33" s="355"/>
      <c r="D33" s="45"/>
      <c r="E33" s="45"/>
      <c r="F33" s="2"/>
      <c r="G33" s="152"/>
      <c r="H33" s="152"/>
      <c r="I33" s="152"/>
      <c r="J33" s="2"/>
      <c r="K33" s="2"/>
      <c r="L33" s="2"/>
      <c r="M33" s="96"/>
      <c r="N33" s="96"/>
      <c r="O33" s="96"/>
      <c r="P33" s="2"/>
      <c r="Q33" s="45"/>
      <c r="R33" s="2"/>
      <c r="S33" s="2"/>
      <c r="T33" s="45"/>
      <c r="U33" s="2"/>
      <c r="V33" s="357"/>
      <c r="W33" s="40" t="s">
        <v>47</v>
      </c>
      <c r="X33" s="41" t="s">
        <v>33</v>
      </c>
      <c r="Y33" s="39">
        <v>0</v>
      </c>
    </row>
    <row r="34" spans="2:25" ht="28.05" customHeight="1">
      <c r="B34" s="366"/>
      <c r="C34" s="355"/>
      <c r="D34" s="45"/>
      <c r="E34" s="45"/>
      <c r="F34" s="2"/>
      <c r="G34" s="2"/>
      <c r="H34" s="45"/>
      <c r="I34" s="2"/>
      <c r="J34" s="2"/>
      <c r="K34" s="45"/>
      <c r="L34" s="2"/>
      <c r="M34" s="2"/>
      <c r="N34" s="45"/>
      <c r="O34" s="2"/>
      <c r="P34" s="2"/>
      <c r="Q34" s="45"/>
      <c r="R34" s="2"/>
      <c r="S34" s="2"/>
      <c r="T34" s="45"/>
      <c r="U34" s="2"/>
      <c r="V34" s="357"/>
      <c r="W34" s="88">
        <f>Y29*2+Y30*7+Y31*1+Y32*0+Y33*0+Y34*8</f>
        <v>34.899999999999991</v>
      </c>
      <c r="X34" s="80" t="s">
        <v>42</v>
      </c>
      <c r="Y34" s="46">
        <v>0</v>
      </c>
    </row>
    <row r="35" spans="2:25" ht="28.05" customHeight="1">
      <c r="B35" s="47" t="s">
        <v>36</v>
      </c>
      <c r="C35" s="48"/>
      <c r="D35" s="45"/>
      <c r="E35" s="45"/>
      <c r="F35" s="2"/>
      <c r="G35" s="2"/>
      <c r="H35" s="45"/>
      <c r="I35" s="2"/>
      <c r="J35" s="2"/>
      <c r="K35" s="45"/>
      <c r="L35" s="2"/>
      <c r="M35" s="2"/>
      <c r="N35" s="45"/>
      <c r="O35" s="2"/>
      <c r="P35" s="2"/>
      <c r="Q35" s="45"/>
      <c r="R35" s="2"/>
      <c r="S35" s="2"/>
      <c r="T35" s="45"/>
      <c r="U35" s="2"/>
      <c r="V35" s="357"/>
      <c r="W35" s="40" t="s">
        <v>12</v>
      </c>
      <c r="X35" s="49"/>
      <c r="Y35" s="39"/>
    </row>
    <row r="36" spans="2:25" ht="28.05" customHeight="1">
      <c r="B36" s="50"/>
      <c r="C36" s="51"/>
      <c r="D36" s="45"/>
      <c r="E36" s="45"/>
      <c r="F36" s="2"/>
      <c r="G36" s="2"/>
      <c r="H36" s="45"/>
      <c r="I36" s="2"/>
      <c r="J36" s="2"/>
      <c r="K36" s="45"/>
      <c r="L36" s="2"/>
      <c r="M36" s="2"/>
      <c r="N36" s="45"/>
      <c r="O36" s="2"/>
      <c r="P36" s="2"/>
      <c r="Q36" s="45"/>
      <c r="R36" s="2"/>
      <c r="S36" s="2"/>
      <c r="T36" s="45"/>
      <c r="U36" s="2"/>
      <c r="V36" s="358"/>
      <c r="W36" s="89">
        <f>W30*4+W34*4+W32*9</f>
        <v>874.09999999999991</v>
      </c>
      <c r="X36" s="53"/>
      <c r="Y36" s="54"/>
    </row>
    <row r="37" spans="2:25" s="36" customFormat="1" ht="28.05" customHeight="1">
      <c r="B37" s="31">
        <v>6</v>
      </c>
      <c r="C37" s="355"/>
      <c r="D37" s="32" t="str">
        <f>'114.6月菜單'!R23</f>
        <v>香Q米飯</v>
      </c>
      <c r="E37" s="32" t="s">
        <v>15</v>
      </c>
      <c r="F37" s="32"/>
      <c r="G37" s="32" t="str">
        <f>'114.6月菜單'!R24</f>
        <v>冬瓜滷豆乾(豆)</v>
      </c>
      <c r="H37" s="32" t="s">
        <v>17</v>
      </c>
      <c r="I37" s="32"/>
      <c r="J37" s="32" t="str">
        <f>'114.6月菜單'!R25</f>
        <v>塔香素肚(加)</v>
      </c>
      <c r="K37" s="32" t="s">
        <v>64</v>
      </c>
      <c r="L37" s="32"/>
      <c r="M37" s="32" t="str">
        <f>'114.6月菜單'!R26</f>
        <v>滷蛋X1</v>
      </c>
      <c r="N37" s="32" t="s">
        <v>79</v>
      </c>
      <c r="O37" s="32"/>
      <c r="P37" s="32" t="str">
        <f>'114.6月菜單'!R27</f>
        <v>季節蔬菜X2</v>
      </c>
      <c r="Q37" s="32" t="s">
        <v>18</v>
      </c>
      <c r="R37" s="32"/>
      <c r="S37" s="32" t="str">
        <f>'114.6月菜單'!R28</f>
        <v>日式豆腐湯(豆)</v>
      </c>
      <c r="T37" s="32" t="s">
        <v>17</v>
      </c>
      <c r="U37" s="32"/>
      <c r="V37" s="356"/>
      <c r="W37" s="33" t="s">
        <v>44</v>
      </c>
      <c r="X37" s="34" t="s">
        <v>19</v>
      </c>
      <c r="Y37" s="35">
        <v>6</v>
      </c>
    </row>
    <row r="38" spans="2:25" ht="28.05" customHeight="1">
      <c r="B38" s="37" t="s">
        <v>8</v>
      </c>
      <c r="C38" s="355"/>
      <c r="D38" s="2" t="s">
        <v>24</v>
      </c>
      <c r="E38" s="2"/>
      <c r="F38" s="2">
        <v>120</v>
      </c>
      <c r="G38" s="2" t="s">
        <v>113</v>
      </c>
      <c r="H38" s="2"/>
      <c r="I38" s="2">
        <v>40</v>
      </c>
      <c r="J38" s="2" t="s">
        <v>259</v>
      </c>
      <c r="K38" s="2" t="s">
        <v>81</v>
      </c>
      <c r="L38" s="2">
        <v>60</v>
      </c>
      <c r="M38" s="2" t="s">
        <v>280</v>
      </c>
      <c r="N38" s="2"/>
      <c r="O38" s="2">
        <v>55</v>
      </c>
      <c r="P38" s="2" t="s">
        <v>60</v>
      </c>
      <c r="Q38" s="2"/>
      <c r="R38" s="2">
        <v>100</v>
      </c>
      <c r="S38" s="2" t="s">
        <v>82</v>
      </c>
      <c r="T38" s="2"/>
      <c r="U38" s="2">
        <v>1</v>
      </c>
      <c r="V38" s="357"/>
      <c r="W38" s="90">
        <f>Y37*15+Y38*0+Y39*5+Y40*0+Y41*15+Y42*12+15</f>
        <v>117</v>
      </c>
      <c r="X38" s="38" t="s">
        <v>25</v>
      </c>
      <c r="Y38" s="39">
        <v>2.8</v>
      </c>
    </row>
    <row r="39" spans="2:25" ht="28.05" customHeight="1">
      <c r="B39" s="37">
        <v>20</v>
      </c>
      <c r="C39" s="355"/>
      <c r="D39" s="2"/>
      <c r="E39" s="2"/>
      <c r="F39" s="2"/>
      <c r="G39" s="2" t="s">
        <v>121</v>
      </c>
      <c r="H39" s="2" t="s">
        <v>89</v>
      </c>
      <c r="I39" s="2">
        <v>40</v>
      </c>
      <c r="J39" s="2" t="s">
        <v>141</v>
      </c>
      <c r="K39" s="2"/>
      <c r="L39" s="2">
        <v>1</v>
      </c>
      <c r="M39" s="96"/>
      <c r="N39" s="96"/>
      <c r="O39" s="96"/>
      <c r="P39" s="2" t="s">
        <v>60</v>
      </c>
      <c r="Q39" s="2"/>
      <c r="R39" s="2">
        <v>100</v>
      </c>
      <c r="S39" s="2" t="s">
        <v>97</v>
      </c>
      <c r="T39" s="87" t="s">
        <v>89</v>
      </c>
      <c r="U39" s="2">
        <v>30</v>
      </c>
      <c r="V39" s="357"/>
      <c r="W39" s="40" t="s">
        <v>46</v>
      </c>
      <c r="X39" s="41" t="s">
        <v>27</v>
      </c>
      <c r="Y39" s="39">
        <v>2.4</v>
      </c>
    </row>
    <row r="40" spans="2:25" ht="28.05" customHeight="1">
      <c r="B40" s="37" t="s">
        <v>10</v>
      </c>
      <c r="C40" s="355"/>
      <c r="D40" s="2"/>
      <c r="E40" s="2"/>
      <c r="F40" s="2"/>
      <c r="G40" s="2" t="s">
        <v>116</v>
      </c>
      <c r="H40" s="2"/>
      <c r="I40" s="2">
        <v>1</v>
      </c>
      <c r="J40" s="2" t="s">
        <v>112</v>
      </c>
      <c r="K40" s="85"/>
      <c r="L40" s="2">
        <v>1</v>
      </c>
      <c r="M40" s="2"/>
      <c r="N40" s="109"/>
      <c r="O40" s="96"/>
      <c r="P40" s="2"/>
      <c r="Q40" s="2"/>
      <c r="R40" s="2"/>
      <c r="S40" s="2" t="s">
        <v>112</v>
      </c>
      <c r="T40" s="2"/>
      <c r="U40" s="2">
        <v>1</v>
      </c>
      <c r="V40" s="357"/>
      <c r="W40" s="88">
        <f>Y37*0+Y38*5+Y39*0+Y40*5+Y41*0+Y42*8</f>
        <v>29</v>
      </c>
      <c r="X40" s="41" t="s">
        <v>30</v>
      </c>
      <c r="Y40" s="39">
        <v>3</v>
      </c>
    </row>
    <row r="41" spans="2:25" ht="28.05" customHeight="1">
      <c r="B41" s="366" t="s">
        <v>56</v>
      </c>
      <c r="C41" s="355"/>
      <c r="D41" s="2"/>
      <c r="E41" s="2"/>
      <c r="F41" s="2"/>
      <c r="G41" s="2"/>
      <c r="H41" s="2"/>
      <c r="I41" s="2"/>
      <c r="J41" s="2"/>
      <c r="K41" s="2"/>
      <c r="L41" s="2"/>
      <c r="M41" s="2"/>
      <c r="N41" s="45"/>
      <c r="O41" s="2"/>
      <c r="P41" s="2"/>
      <c r="Q41" s="2"/>
      <c r="R41" s="2"/>
      <c r="S41" s="2"/>
      <c r="T41" s="2"/>
      <c r="U41" s="2"/>
      <c r="V41" s="357"/>
      <c r="W41" s="40" t="s">
        <v>47</v>
      </c>
      <c r="X41" s="41" t="s">
        <v>33</v>
      </c>
      <c r="Y41" s="39">
        <v>0</v>
      </c>
    </row>
    <row r="42" spans="2:25" ht="28.05" customHeight="1">
      <c r="B42" s="366"/>
      <c r="C42" s="355"/>
      <c r="D42" s="2"/>
      <c r="E42" s="2"/>
      <c r="F42" s="2"/>
      <c r="G42" s="2"/>
      <c r="H42" s="45"/>
      <c r="I42" s="2"/>
      <c r="J42" s="2"/>
      <c r="K42" s="45"/>
      <c r="L42" s="2"/>
      <c r="M42" s="2"/>
      <c r="N42" s="85"/>
      <c r="O42" s="2"/>
      <c r="P42" s="2"/>
      <c r="Q42" s="45"/>
      <c r="R42" s="2"/>
      <c r="S42" s="2"/>
      <c r="T42" s="45"/>
      <c r="U42" s="2"/>
      <c r="V42" s="357"/>
      <c r="W42" s="88">
        <f>Y37*2+Y38*7+Y39*1+Y40*0+Y41*0+Y42*8</f>
        <v>34</v>
      </c>
      <c r="X42" s="80" t="s">
        <v>42</v>
      </c>
      <c r="Y42" s="46">
        <v>0</v>
      </c>
    </row>
    <row r="43" spans="2:25" ht="28.05" customHeight="1">
      <c r="B43" s="47" t="s">
        <v>36</v>
      </c>
      <c r="C43" s="48"/>
      <c r="D43" s="87"/>
      <c r="E43" s="45"/>
      <c r="F43" s="2"/>
      <c r="G43" s="2"/>
      <c r="H43" s="45"/>
      <c r="I43" s="2"/>
      <c r="J43" s="2"/>
      <c r="K43" s="45"/>
      <c r="L43" s="2"/>
      <c r="M43" s="103"/>
      <c r="N43" s="111"/>
      <c r="O43" s="2"/>
      <c r="P43" s="2"/>
      <c r="Q43" s="45"/>
      <c r="R43" s="2"/>
      <c r="S43" s="2"/>
      <c r="T43" s="45"/>
      <c r="U43" s="2"/>
      <c r="V43" s="357"/>
      <c r="W43" s="40" t="s">
        <v>12</v>
      </c>
      <c r="X43" s="49"/>
      <c r="Y43" s="39"/>
    </row>
    <row r="44" spans="2:25" ht="28.05" customHeight="1" thickBot="1">
      <c r="B44" s="115"/>
      <c r="C44" s="51"/>
      <c r="D44" s="120"/>
      <c r="E44" s="71"/>
      <c r="F44" s="72"/>
      <c r="G44" s="72"/>
      <c r="H44" s="71"/>
      <c r="I44" s="72"/>
      <c r="J44" s="72"/>
      <c r="K44" s="71"/>
      <c r="L44" s="72"/>
      <c r="M44" s="72"/>
      <c r="N44" s="71"/>
      <c r="O44" s="72"/>
      <c r="P44" s="72"/>
      <c r="Q44" s="71"/>
      <c r="R44" s="72"/>
      <c r="S44" s="72"/>
      <c r="T44" s="71"/>
      <c r="U44" s="72"/>
      <c r="V44" s="358"/>
      <c r="W44" s="89">
        <f>W38*4+W42*4+W40*9</f>
        <v>865</v>
      </c>
      <c r="X44" s="53"/>
      <c r="Y44" s="54"/>
    </row>
    <row r="45" spans="2:25" s="61" customFormat="1" ht="21.75" customHeight="1">
      <c r="B45" s="17"/>
      <c r="C45" s="16"/>
      <c r="D45" s="16"/>
      <c r="E45" s="73"/>
      <c r="F45" s="16"/>
      <c r="G45" s="16"/>
      <c r="H45" s="73"/>
      <c r="I45" s="16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</row>
    <row r="46" spans="2:25">
      <c r="B46" s="56"/>
      <c r="C46" s="61"/>
      <c r="D46" s="353"/>
      <c r="E46" s="353"/>
      <c r="F46" s="354"/>
      <c r="G46" s="354"/>
      <c r="H46" s="75"/>
      <c r="K46" s="75"/>
      <c r="N46" s="75"/>
      <c r="Q46" s="75"/>
      <c r="T46" s="75"/>
    </row>
  </sheetData>
  <mergeCells count="20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  <mergeCell ref="G3:L3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J50"/>
  <sheetViews>
    <sheetView zoomScale="60" zoomScaleNormal="60" workbookViewId="0">
      <selection activeCell="B1" sqref="B1:Y1"/>
    </sheetView>
  </sheetViews>
  <sheetFormatPr defaultColWidth="9" defaultRowHeight="22.2"/>
  <cols>
    <col min="1" max="1" width="1.77734375" style="16" customWidth="1"/>
    <col min="2" max="2" width="4.77734375" style="17" customWidth="1"/>
    <col min="3" max="3" width="0" style="16" hidden="1" customWidth="1"/>
    <col min="4" max="4" width="18.6640625" customWidth="1"/>
    <col min="5" max="5" width="5.6640625" style="190" customWidth="1"/>
    <col min="6" max="6" width="11.109375" customWidth="1"/>
    <col min="7" max="7" width="18.6640625" customWidth="1"/>
    <col min="8" max="8" width="5.6640625" style="190" customWidth="1"/>
    <col min="9" max="9" width="11.77734375" customWidth="1"/>
    <col min="10" max="10" width="18.6640625" customWidth="1"/>
    <col min="11" max="11" width="5.6640625" style="190" customWidth="1"/>
    <col min="12" max="12" width="11.77734375" customWidth="1"/>
    <col min="13" max="13" width="18.6640625" customWidth="1"/>
    <col min="14" max="14" width="5.6640625" style="190" customWidth="1"/>
    <col min="15" max="15" width="12.109375" customWidth="1"/>
    <col min="16" max="16" width="18.6640625" customWidth="1"/>
    <col min="17" max="17" width="5.6640625" style="190" customWidth="1"/>
    <col min="18" max="18" width="11.77734375" customWidth="1"/>
    <col min="19" max="19" width="18.6640625" customWidth="1"/>
    <col min="20" max="20" width="5.6640625" style="190" customWidth="1"/>
    <col min="21" max="21" width="12.77734375" customWidth="1"/>
    <col min="22" max="22" width="5.109375" style="30" customWidth="1"/>
    <col min="23" max="23" width="11.77734375" style="76" customWidth="1"/>
    <col min="24" max="24" width="11.109375" style="77" customWidth="1"/>
    <col min="25" max="25" width="6.6640625" style="78" customWidth="1"/>
    <col min="26" max="26" width="6.6640625" style="16" customWidth="1"/>
    <col min="27" max="27" width="6" style="16" hidden="1" customWidth="1"/>
    <col min="28" max="28" width="5.44140625" style="17" hidden="1" customWidth="1"/>
    <col min="29" max="29" width="7.77734375" style="16" hidden="1" customWidth="1"/>
    <col min="30" max="30" width="8" style="16" hidden="1" customWidth="1"/>
    <col min="31" max="31" width="7.77734375" style="16" hidden="1" customWidth="1"/>
    <col min="32" max="32" width="7.44140625" style="16" hidden="1" customWidth="1"/>
    <col min="33" max="16384" width="9" style="16"/>
  </cols>
  <sheetData>
    <row r="1" spans="2:36" s="5" customFormat="1" ht="39">
      <c r="B1" s="360" t="s">
        <v>284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4"/>
      <c r="AB1" s="6"/>
    </row>
    <row r="2" spans="2:36" s="5" customFormat="1" ht="19.05" customHeight="1">
      <c r="B2" s="361"/>
      <c r="C2" s="362"/>
      <c r="D2" s="362"/>
      <c r="E2" s="362"/>
      <c r="F2" s="362"/>
      <c r="G2" s="362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198"/>
      <c r="W2" s="8"/>
      <c r="X2" s="9"/>
      <c r="Y2" s="8"/>
      <c r="Z2" s="4"/>
      <c r="AB2" s="6"/>
    </row>
    <row r="3" spans="2:36" ht="30" customHeight="1" thickBot="1">
      <c r="B3" s="81" t="s">
        <v>43</v>
      </c>
      <c r="C3" s="81"/>
      <c r="D3" s="82"/>
      <c r="E3" s="183"/>
      <c r="F3" s="183"/>
      <c r="G3" s="367"/>
      <c r="H3" s="367"/>
      <c r="I3" s="367"/>
      <c r="J3" s="367"/>
      <c r="K3" s="367"/>
      <c r="L3" s="367"/>
      <c r="M3" s="183"/>
      <c r="N3" s="183"/>
      <c r="O3" s="183"/>
      <c r="P3" s="183"/>
      <c r="Q3" s="183"/>
      <c r="R3" s="183"/>
      <c r="T3" s="183"/>
      <c r="U3" s="183"/>
      <c r="V3" s="198"/>
      <c r="W3" s="12"/>
      <c r="X3" s="13"/>
      <c r="Y3" s="14"/>
      <c r="Z3" s="15"/>
    </row>
    <row r="4" spans="2:36" s="30" customFormat="1" ht="112.2">
      <c r="B4" s="18" t="s">
        <v>0</v>
      </c>
      <c r="C4" s="19" t="s">
        <v>1</v>
      </c>
      <c r="D4" s="20" t="s">
        <v>2</v>
      </c>
      <c r="E4" s="21" t="s">
        <v>41</v>
      </c>
      <c r="F4" s="20"/>
      <c r="G4" s="20" t="s">
        <v>3</v>
      </c>
      <c r="H4" s="21" t="s">
        <v>41</v>
      </c>
      <c r="I4" s="20"/>
      <c r="J4" s="20" t="s">
        <v>4</v>
      </c>
      <c r="K4" s="21" t="s">
        <v>41</v>
      </c>
      <c r="L4" s="20"/>
      <c r="M4" s="20" t="s">
        <v>4</v>
      </c>
      <c r="N4" s="21" t="s">
        <v>41</v>
      </c>
      <c r="O4" s="20"/>
      <c r="P4" s="20" t="s">
        <v>4</v>
      </c>
      <c r="Q4" s="21" t="s">
        <v>41</v>
      </c>
      <c r="R4" s="20"/>
      <c r="S4" s="23" t="s">
        <v>5</v>
      </c>
      <c r="T4" s="21" t="s">
        <v>41</v>
      </c>
      <c r="U4" s="20"/>
      <c r="V4" s="199" t="s">
        <v>48</v>
      </c>
      <c r="W4" s="24" t="s">
        <v>6</v>
      </c>
      <c r="X4" s="25" t="s">
        <v>13</v>
      </c>
      <c r="Y4" s="26" t="s">
        <v>14</v>
      </c>
      <c r="Z4" s="27"/>
      <c r="AA4" s="28"/>
      <c r="AB4" s="28"/>
      <c r="AC4" s="29"/>
      <c r="AD4" s="29"/>
      <c r="AE4" s="29"/>
      <c r="AF4" s="29"/>
    </row>
    <row r="5" spans="2:36" s="36" customFormat="1" ht="44.4">
      <c r="B5" s="130">
        <v>6</v>
      </c>
      <c r="C5" s="373"/>
      <c r="D5" s="32" t="str">
        <f>'114.6月菜單'!B32</f>
        <v>香Q米飯</v>
      </c>
      <c r="E5" s="32" t="s">
        <v>15</v>
      </c>
      <c r="F5" s="1" t="s">
        <v>16</v>
      </c>
      <c r="G5" s="32" t="str">
        <f>'114.6月菜單'!B33</f>
        <v>芋丁四色</v>
      </c>
      <c r="H5" s="32" t="s">
        <v>17</v>
      </c>
      <c r="I5" s="1" t="s">
        <v>16</v>
      </c>
      <c r="J5" s="32" t="str">
        <f>'114.6月菜單'!B34</f>
        <v>家常豆腐(豆)</v>
      </c>
      <c r="K5" s="32" t="s">
        <v>17</v>
      </c>
      <c r="L5" s="1" t="s">
        <v>16</v>
      </c>
      <c r="M5" s="32" t="str">
        <f>'114.6月菜單'!B35</f>
        <v>高麗菜炒蛋</v>
      </c>
      <c r="N5" s="32" t="s">
        <v>17</v>
      </c>
      <c r="O5" s="1" t="s">
        <v>16</v>
      </c>
      <c r="P5" s="32" t="str">
        <f>'114.6月菜單'!B36</f>
        <v>季節蔬菜X2</v>
      </c>
      <c r="Q5" s="32" t="s">
        <v>18</v>
      </c>
      <c r="R5" s="1" t="s">
        <v>16</v>
      </c>
      <c r="S5" s="32" t="str">
        <f>'114.6月菜單'!B37</f>
        <v>蘿蔔香菇湯</v>
      </c>
      <c r="T5" s="32" t="s">
        <v>17</v>
      </c>
      <c r="U5" s="1" t="s">
        <v>16</v>
      </c>
      <c r="V5" s="374"/>
      <c r="W5" s="33" t="s">
        <v>44</v>
      </c>
      <c r="X5" s="34" t="s">
        <v>19</v>
      </c>
      <c r="Y5" s="35">
        <v>6.6</v>
      </c>
      <c r="Z5"/>
      <c r="AA5" s="16"/>
      <c r="AB5" s="17"/>
      <c r="AC5" s="16"/>
      <c r="AD5" s="16"/>
      <c r="AE5" s="16"/>
      <c r="AF5" s="16"/>
      <c r="AG5" s="76"/>
      <c r="AH5" s="76"/>
      <c r="AI5" s="78"/>
      <c r="AJ5" s="3"/>
    </row>
    <row r="6" spans="2:36" ht="28.05" customHeight="1">
      <c r="B6" s="131" t="s">
        <v>8</v>
      </c>
      <c r="C6" s="373"/>
      <c r="D6" s="2" t="s">
        <v>24</v>
      </c>
      <c r="E6" s="2"/>
      <c r="F6" s="2">
        <v>120</v>
      </c>
      <c r="G6" s="2" t="s">
        <v>115</v>
      </c>
      <c r="H6" s="2"/>
      <c r="I6" s="2">
        <v>45</v>
      </c>
      <c r="J6" s="2" t="s">
        <v>97</v>
      </c>
      <c r="K6" s="2" t="s">
        <v>89</v>
      </c>
      <c r="L6" s="2">
        <v>80</v>
      </c>
      <c r="M6" s="2" t="s">
        <v>145</v>
      </c>
      <c r="N6" s="2"/>
      <c r="O6" s="2">
        <v>40</v>
      </c>
      <c r="P6" s="2" t="s">
        <v>60</v>
      </c>
      <c r="Q6" s="2"/>
      <c r="R6" s="2">
        <v>100</v>
      </c>
      <c r="S6" s="2" t="s">
        <v>159</v>
      </c>
      <c r="T6" s="2"/>
      <c r="U6" s="2">
        <v>30</v>
      </c>
      <c r="V6" s="375"/>
      <c r="W6" s="90">
        <f>Y5*15+Y6*0+Y7*5+Y8*0+Y9*15+Y10*12+15</f>
        <v>127.5</v>
      </c>
      <c r="X6" s="38" t="s">
        <v>25</v>
      </c>
      <c r="Y6" s="39">
        <v>2.5</v>
      </c>
      <c r="Z6" s="15"/>
      <c r="AA6" s="17"/>
      <c r="AC6" s="17"/>
      <c r="AD6" s="17"/>
      <c r="AE6" s="17"/>
      <c r="AF6" s="17"/>
      <c r="AG6" s="90"/>
      <c r="AH6" s="90"/>
      <c r="AI6" s="91"/>
      <c r="AJ6" s="3"/>
    </row>
    <row r="7" spans="2:36" ht="28.05" customHeight="1">
      <c r="B7" s="131">
        <v>23</v>
      </c>
      <c r="C7" s="373"/>
      <c r="D7" s="2"/>
      <c r="E7" s="2"/>
      <c r="F7" s="2"/>
      <c r="G7" s="2" t="s">
        <v>200</v>
      </c>
      <c r="H7" s="45"/>
      <c r="I7" s="2">
        <v>10</v>
      </c>
      <c r="J7" s="2"/>
      <c r="K7" s="2"/>
      <c r="L7" s="2"/>
      <c r="M7" s="2" t="s">
        <v>279</v>
      </c>
      <c r="N7" s="87"/>
      <c r="O7" s="2">
        <v>40</v>
      </c>
      <c r="P7" s="2" t="s">
        <v>60</v>
      </c>
      <c r="Q7" s="2"/>
      <c r="R7" s="2">
        <v>100</v>
      </c>
      <c r="S7" s="2" t="s">
        <v>144</v>
      </c>
      <c r="T7" s="2"/>
      <c r="U7" s="2">
        <v>1</v>
      </c>
      <c r="V7" s="375"/>
      <c r="W7" s="40" t="s">
        <v>46</v>
      </c>
      <c r="X7" s="41" t="s">
        <v>27</v>
      </c>
      <c r="Y7" s="39">
        <v>2.7</v>
      </c>
      <c r="AA7" s="42"/>
      <c r="AC7" s="43"/>
      <c r="AD7" s="17"/>
      <c r="AE7" s="17"/>
      <c r="AF7" s="44"/>
      <c r="AG7" s="76"/>
      <c r="AH7" s="76"/>
      <c r="AI7" s="78"/>
      <c r="AJ7" s="3"/>
    </row>
    <row r="8" spans="2:36" ht="28.05" customHeight="1">
      <c r="B8" s="131" t="s">
        <v>10</v>
      </c>
      <c r="C8" s="373"/>
      <c r="D8" s="2"/>
      <c r="E8" s="2"/>
      <c r="F8" s="2"/>
      <c r="G8" s="2" t="s">
        <v>102</v>
      </c>
      <c r="H8" s="2"/>
      <c r="I8" s="2">
        <v>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75"/>
      <c r="W8" s="88">
        <f>Y5*0+Y6*5+Y7*0+Y8*5+Y9*0+Y10*8</f>
        <v>25</v>
      </c>
      <c r="X8" s="41" t="s">
        <v>30</v>
      </c>
      <c r="Y8" s="39">
        <v>2.5</v>
      </c>
      <c r="Z8" s="15"/>
      <c r="AC8" s="17"/>
      <c r="AD8" s="17"/>
      <c r="AE8" s="17"/>
      <c r="AF8" s="17"/>
      <c r="AG8" s="90"/>
      <c r="AH8" s="90"/>
      <c r="AI8" s="78"/>
      <c r="AJ8" s="3"/>
    </row>
    <row r="9" spans="2:36" ht="28.05" customHeight="1">
      <c r="B9" s="377" t="s">
        <v>37</v>
      </c>
      <c r="C9" s="373"/>
      <c r="D9" s="87"/>
      <c r="E9" s="4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375"/>
      <c r="W9" s="40" t="s">
        <v>47</v>
      </c>
      <c r="X9" s="41" t="s">
        <v>33</v>
      </c>
      <c r="Y9" s="39">
        <v>0</v>
      </c>
      <c r="AC9" s="17"/>
      <c r="AD9" s="17"/>
      <c r="AE9" s="17"/>
      <c r="AF9" s="17"/>
      <c r="AG9" s="76"/>
      <c r="AH9" s="76"/>
      <c r="AI9" s="78"/>
      <c r="AJ9" s="3"/>
    </row>
    <row r="10" spans="2:36" ht="28.05" customHeight="1">
      <c r="B10" s="377"/>
      <c r="C10" s="373"/>
      <c r="D10" s="87"/>
      <c r="E10" s="45"/>
      <c r="F10" s="2"/>
      <c r="G10" s="2"/>
      <c r="H10" s="45"/>
      <c r="I10" s="2"/>
      <c r="J10" s="2"/>
      <c r="K10" s="45"/>
      <c r="L10" s="2"/>
      <c r="M10" s="2"/>
      <c r="N10" s="45"/>
      <c r="O10" s="2"/>
      <c r="P10" s="2"/>
      <c r="Q10" s="45"/>
      <c r="R10" s="2"/>
      <c r="S10" s="2"/>
      <c r="T10" s="45"/>
      <c r="U10" s="2"/>
      <c r="V10" s="375"/>
      <c r="W10" s="88">
        <f>Y5*2+Y6*7+Y7*1+Y8*0+Y9*0+Y10*8</f>
        <v>33.4</v>
      </c>
      <c r="X10" s="80" t="s">
        <v>42</v>
      </c>
      <c r="Y10" s="46">
        <v>0</v>
      </c>
      <c r="Z10" s="15"/>
      <c r="AG10" s="90"/>
      <c r="AH10" s="90"/>
      <c r="AI10" s="14"/>
      <c r="AJ10" s="3"/>
    </row>
    <row r="11" spans="2:36" ht="28.05" customHeight="1">
      <c r="B11" s="132" t="s">
        <v>36</v>
      </c>
      <c r="C11" s="99"/>
      <c r="D11" s="87"/>
      <c r="E11" s="45"/>
      <c r="F11" s="2"/>
      <c r="G11" s="2"/>
      <c r="H11" s="45"/>
      <c r="I11" s="2"/>
      <c r="J11" s="2"/>
      <c r="K11" s="45"/>
      <c r="L11" s="2"/>
      <c r="M11" s="2"/>
      <c r="N11" s="45"/>
      <c r="O11" s="2"/>
      <c r="P11" s="2"/>
      <c r="Q11" s="45"/>
      <c r="R11" s="2"/>
      <c r="S11" s="2"/>
      <c r="T11" s="45"/>
      <c r="U11" s="2"/>
      <c r="V11" s="375"/>
      <c r="W11" s="40" t="s">
        <v>12</v>
      </c>
      <c r="X11" s="49"/>
      <c r="Y11" s="39"/>
      <c r="AG11" s="76"/>
      <c r="AH11" s="76"/>
      <c r="AI11" s="77"/>
      <c r="AJ11" s="3"/>
    </row>
    <row r="12" spans="2:36" ht="28.05" customHeight="1">
      <c r="B12" s="133"/>
      <c r="C12" s="134"/>
      <c r="D12" s="184"/>
      <c r="E12" s="185"/>
      <c r="F12" s="180"/>
      <c r="G12" s="180"/>
      <c r="H12" s="185"/>
      <c r="I12" s="180"/>
      <c r="J12" s="180"/>
      <c r="K12" s="185"/>
      <c r="L12" s="180"/>
      <c r="M12" s="180"/>
      <c r="N12" s="185"/>
      <c r="O12" s="180"/>
      <c r="P12" s="180"/>
      <c r="Q12" s="185"/>
      <c r="R12" s="180"/>
      <c r="S12" s="180"/>
      <c r="T12" s="185"/>
      <c r="U12" s="180"/>
      <c r="V12" s="376"/>
      <c r="W12" s="89">
        <f>W6*4+W10*4+W8*9</f>
        <v>868.6</v>
      </c>
      <c r="X12" s="135"/>
      <c r="Y12" s="136"/>
      <c r="Z12" s="15"/>
      <c r="AC12" s="52"/>
      <c r="AD12" s="52"/>
      <c r="AE12" s="52"/>
      <c r="AG12" s="92"/>
      <c r="AH12" s="92"/>
      <c r="AI12" s="13"/>
      <c r="AJ12" s="3"/>
    </row>
    <row r="13" spans="2:36" s="36" customFormat="1" ht="28.05" customHeight="1">
      <c r="B13" s="37">
        <v>6</v>
      </c>
      <c r="C13" s="378"/>
      <c r="D13" s="137" t="str">
        <f>'114.6月菜單'!F32</f>
        <v>糙米飯</v>
      </c>
      <c r="E13" s="137" t="s">
        <v>15</v>
      </c>
      <c r="F13" s="137"/>
      <c r="G13" s="137" t="str">
        <f>'114.6月菜單'!F33</f>
        <v>胡蘿蔔豆皮(加)</v>
      </c>
      <c r="H13" s="137" t="s">
        <v>96</v>
      </c>
      <c r="I13" s="137"/>
      <c r="J13" s="137" t="str">
        <f>'114.6月菜單'!F34</f>
        <v>香滷豆干丁(豆)</v>
      </c>
      <c r="K13" s="137" t="s">
        <v>179</v>
      </c>
      <c r="L13" s="137"/>
      <c r="M13" s="137" t="str">
        <f>'114.6月菜單'!F35</f>
        <v>佛跳牆(醃)</v>
      </c>
      <c r="N13" s="137" t="s">
        <v>17</v>
      </c>
      <c r="O13" s="137"/>
      <c r="P13" s="137" t="str">
        <f>'114.6月菜單'!F36</f>
        <v>季節蔬菜X2</v>
      </c>
      <c r="Q13" s="137" t="s">
        <v>18</v>
      </c>
      <c r="R13" s="137"/>
      <c r="S13" s="137" t="str">
        <f>'114.6月菜單'!F37</f>
        <v>紫菜薑絲湯</v>
      </c>
      <c r="T13" s="137" t="s">
        <v>17</v>
      </c>
      <c r="U13" s="137"/>
      <c r="V13" s="357"/>
      <c r="W13" s="33" t="s">
        <v>44</v>
      </c>
      <c r="X13" s="41" t="s">
        <v>19</v>
      </c>
      <c r="Y13" s="39">
        <v>6.1</v>
      </c>
      <c r="Z13" s="16"/>
      <c r="AA13" s="16"/>
      <c r="AB13" s="17"/>
      <c r="AC13" s="16" t="s">
        <v>20</v>
      </c>
      <c r="AD13" s="16" t="s">
        <v>21</v>
      </c>
      <c r="AE13" s="16" t="s">
        <v>22</v>
      </c>
      <c r="AF13" s="16" t="s">
        <v>23</v>
      </c>
      <c r="AG13" s="76"/>
    </row>
    <row r="14" spans="2:36" ht="28.05" customHeight="1">
      <c r="B14" s="37" t="s">
        <v>8</v>
      </c>
      <c r="C14" s="355"/>
      <c r="D14" s="2" t="s">
        <v>24</v>
      </c>
      <c r="E14" s="2"/>
      <c r="F14" s="2">
        <v>80</v>
      </c>
      <c r="G14" s="96" t="s">
        <v>116</v>
      </c>
      <c r="H14" s="96"/>
      <c r="I14" s="96">
        <v>40</v>
      </c>
      <c r="J14" s="2" t="s">
        <v>178</v>
      </c>
      <c r="K14" s="2" t="s">
        <v>166</v>
      </c>
      <c r="L14" s="2">
        <v>60</v>
      </c>
      <c r="M14" s="96" t="s">
        <v>202</v>
      </c>
      <c r="N14" s="96"/>
      <c r="O14" s="96">
        <v>50</v>
      </c>
      <c r="P14" s="2" t="s">
        <v>60</v>
      </c>
      <c r="Q14" s="2"/>
      <c r="R14" s="2">
        <v>100</v>
      </c>
      <c r="S14" s="2" t="s">
        <v>94</v>
      </c>
      <c r="T14" s="2"/>
      <c r="U14" s="2">
        <v>5</v>
      </c>
      <c r="V14" s="357"/>
      <c r="W14" s="90">
        <f>Y13*15+Y14*0+Y15*5+Y16*0+Y17*15+Y18*12+15</f>
        <v>121</v>
      </c>
      <c r="X14" s="38" t="s">
        <v>25</v>
      </c>
      <c r="Y14" s="39">
        <v>2.4</v>
      </c>
      <c r="Z14" s="15"/>
      <c r="AA14" s="17" t="s">
        <v>26</v>
      </c>
      <c r="AB14" s="17">
        <v>6.2</v>
      </c>
      <c r="AC14" s="17">
        <f>AB14*2</f>
        <v>12.4</v>
      </c>
      <c r="AD14" s="17"/>
      <c r="AE14" s="17">
        <f>AB14*15</f>
        <v>93</v>
      </c>
      <c r="AF14" s="17">
        <f>AC14*4+AE14*4</f>
        <v>421.6</v>
      </c>
      <c r="AG14" s="90"/>
    </row>
    <row r="15" spans="2:36" ht="28.05" customHeight="1">
      <c r="B15" s="37">
        <v>24</v>
      </c>
      <c r="C15" s="355"/>
      <c r="D15" s="2" t="s">
        <v>114</v>
      </c>
      <c r="E15" s="2"/>
      <c r="F15" s="2">
        <v>40</v>
      </c>
      <c r="G15" s="96" t="s">
        <v>201</v>
      </c>
      <c r="H15" s="96" t="s">
        <v>81</v>
      </c>
      <c r="I15" s="96">
        <v>20</v>
      </c>
      <c r="J15" s="2" t="s">
        <v>175</v>
      </c>
      <c r="K15" s="2"/>
      <c r="L15" s="2">
        <v>3</v>
      </c>
      <c r="M15" s="196" t="s">
        <v>199</v>
      </c>
      <c r="N15" s="197"/>
      <c r="O15" s="96">
        <v>10</v>
      </c>
      <c r="P15" s="2" t="s">
        <v>60</v>
      </c>
      <c r="Q15" s="2"/>
      <c r="R15" s="2">
        <v>100</v>
      </c>
      <c r="S15" s="2" t="s">
        <v>180</v>
      </c>
      <c r="T15" s="2"/>
      <c r="U15" s="2">
        <v>1</v>
      </c>
      <c r="V15" s="357"/>
      <c r="W15" s="40" t="s">
        <v>46</v>
      </c>
      <c r="X15" s="41" t="s">
        <v>27</v>
      </c>
      <c r="Y15" s="39">
        <v>2.9</v>
      </c>
      <c r="AA15" s="42" t="s">
        <v>28</v>
      </c>
      <c r="AB15" s="17">
        <v>2</v>
      </c>
      <c r="AC15" s="43">
        <f>AB15*7</f>
        <v>14</v>
      </c>
      <c r="AD15" s="17">
        <f>AB15*5</f>
        <v>10</v>
      </c>
      <c r="AE15" s="17" t="s">
        <v>29</v>
      </c>
      <c r="AF15" s="44">
        <f>AC15*4+AD15*9</f>
        <v>146</v>
      </c>
      <c r="AG15" s="76"/>
    </row>
    <row r="16" spans="2:36" ht="28.05" customHeight="1">
      <c r="B16" s="37" t="s">
        <v>10</v>
      </c>
      <c r="C16" s="355"/>
      <c r="D16" s="2"/>
      <c r="E16" s="45"/>
      <c r="F16" s="2"/>
      <c r="G16" s="2"/>
      <c r="H16" s="45"/>
      <c r="I16" s="2"/>
      <c r="J16" s="2"/>
      <c r="K16" s="85"/>
      <c r="L16" s="2"/>
      <c r="M16" s="96" t="s">
        <v>203</v>
      </c>
      <c r="N16" s="96" t="s">
        <v>195</v>
      </c>
      <c r="O16" s="96">
        <v>10</v>
      </c>
      <c r="P16" s="2"/>
      <c r="Q16" s="45"/>
      <c r="R16" s="2"/>
      <c r="S16" s="2"/>
      <c r="T16" s="2"/>
      <c r="U16" s="2"/>
      <c r="V16" s="357"/>
      <c r="W16" s="88">
        <f>Y13*0+Y14*5+Y15*0+Y16*5+Y17*0+Y18*8</f>
        <v>27</v>
      </c>
      <c r="X16" s="41" t="s">
        <v>30</v>
      </c>
      <c r="Y16" s="39">
        <v>3</v>
      </c>
      <c r="Z16" s="15"/>
      <c r="AA16" s="16" t="s">
        <v>31</v>
      </c>
      <c r="AB16" s="17">
        <v>1.6</v>
      </c>
      <c r="AC16" s="17">
        <f>AB16*1</f>
        <v>1.6</v>
      </c>
      <c r="AD16" s="17" t="s">
        <v>29</v>
      </c>
      <c r="AE16" s="17">
        <f>AB16*5</f>
        <v>8</v>
      </c>
      <c r="AF16" s="17">
        <f>AC16*4+AE16*4</f>
        <v>38.4</v>
      </c>
      <c r="AG16" s="90"/>
    </row>
    <row r="17" spans="2:33" ht="28.05" customHeight="1">
      <c r="B17" s="366" t="s">
        <v>38</v>
      </c>
      <c r="C17" s="355"/>
      <c r="D17" s="45"/>
      <c r="E17" s="45"/>
      <c r="F17" s="2"/>
      <c r="G17" s="2"/>
      <c r="H17" s="45"/>
      <c r="I17" s="2"/>
      <c r="J17" s="2"/>
      <c r="K17" s="45"/>
      <c r="L17" s="2"/>
      <c r="M17" s="96" t="s">
        <v>193</v>
      </c>
      <c r="N17" s="96"/>
      <c r="O17" s="96">
        <v>5</v>
      </c>
      <c r="P17" s="2"/>
      <c r="Q17" s="45"/>
      <c r="R17" s="2"/>
      <c r="S17" s="2"/>
      <c r="T17" s="2"/>
      <c r="U17" s="2"/>
      <c r="V17" s="357"/>
      <c r="W17" s="40" t="s">
        <v>47</v>
      </c>
      <c r="X17" s="41" t="s">
        <v>33</v>
      </c>
      <c r="Y17" s="39">
        <v>0</v>
      </c>
      <c r="AA17" s="16" t="s">
        <v>34</v>
      </c>
      <c r="AB17" s="17">
        <v>2.5</v>
      </c>
      <c r="AC17" s="17"/>
      <c r="AD17" s="17">
        <f>AB17*5</f>
        <v>12.5</v>
      </c>
      <c r="AE17" s="17" t="s">
        <v>29</v>
      </c>
      <c r="AF17" s="17">
        <f>AD17*9</f>
        <v>112.5</v>
      </c>
      <c r="AG17" s="76"/>
    </row>
    <row r="18" spans="2:33" ht="28.05" customHeight="1">
      <c r="B18" s="366"/>
      <c r="C18" s="355"/>
      <c r="D18" s="45"/>
      <c r="E18" s="45"/>
      <c r="F18" s="2"/>
      <c r="G18" s="2"/>
      <c r="H18" s="45"/>
      <c r="I18" s="2"/>
      <c r="J18" s="2"/>
      <c r="K18" s="45"/>
      <c r="L18" s="2"/>
      <c r="M18" s="2" t="s">
        <v>197</v>
      </c>
      <c r="N18" s="45"/>
      <c r="O18" s="2">
        <v>1</v>
      </c>
      <c r="P18" s="2"/>
      <c r="Q18" s="45"/>
      <c r="R18" s="2"/>
      <c r="S18" s="2"/>
      <c r="T18" s="45"/>
      <c r="U18" s="2"/>
      <c r="V18" s="357"/>
      <c r="W18" s="88">
        <f>Y13*2+Y14*7+Y15*1+Y16*0+Y17*0+Y18*8</f>
        <v>31.9</v>
      </c>
      <c r="X18" s="80" t="s">
        <v>42</v>
      </c>
      <c r="Y18" s="46">
        <v>0</v>
      </c>
      <c r="Z18" s="15"/>
      <c r="AA18" s="16" t="s">
        <v>35</v>
      </c>
      <c r="AB18" s="17">
        <v>1</v>
      </c>
      <c r="AE18" s="16">
        <f>AB18*15</f>
        <v>15</v>
      </c>
      <c r="AG18" s="90"/>
    </row>
    <row r="19" spans="2:33" ht="28.05" customHeight="1">
      <c r="B19" s="132" t="s">
        <v>36</v>
      </c>
      <c r="C19" s="138"/>
      <c r="D19" s="45"/>
      <c r="E19" s="45"/>
      <c r="F19" s="2"/>
      <c r="G19" s="2"/>
      <c r="H19" s="45"/>
      <c r="I19" s="2"/>
      <c r="J19" s="2"/>
      <c r="K19" s="45"/>
      <c r="L19" s="2"/>
      <c r="M19" s="2"/>
      <c r="N19" s="45"/>
      <c r="O19" s="2"/>
      <c r="P19" s="2"/>
      <c r="Q19" s="45"/>
      <c r="R19" s="2"/>
      <c r="S19" s="2"/>
      <c r="T19" s="45"/>
      <c r="U19" s="2"/>
      <c r="V19" s="357"/>
      <c r="W19" s="40" t="s">
        <v>12</v>
      </c>
      <c r="X19" s="49"/>
      <c r="Y19" s="39"/>
      <c r="AC19" s="16">
        <f>SUM(AC14:AC18)</f>
        <v>28</v>
      </c>
      <c r="AD19" s="16">
        <f>SUM(AD14:AD18)</f>
        <v>22.5</v>
      </c>
      <c r="AE19" s="16">
        <f>SUM(AE14:AE18)</f>
        <v>116</v>
      </c>
      <c r="AF19" s="16">
        <f>AC19*4+AD19*9+AE19*4</f>
        <v>778.5</v>
      </c>
      <c r="AG19" s="76"/>
    </row>
    <row r="20" spans="2:33" ht="28.05" customHeight="1">
      <c r="B20" s="139"/>
      <c r="C20" s="140"/>
      <c r="D20" s="45"/>
      <c r="E20" s="45"/>
      <c r="F20" s="2"/>
      <c r="G20" s="2"/>
      <c r="H20" s="45"/>
      <c r="I20" s="2"/>
      <c r="J20" s="2"/>
      <c r="K20" s="45"/>
      <c r="L20" s="2"/>
      <c r="M20" s="2"/>
      <c r="N20" s="45"/>
      <c r="O20" s="2"/>
      <c r="P20" s="2"/>
      <c r="Q20" s="45"/>
      <c r="R20" s="2"/>
      <c r="S20" s="2"/>
      <c r="T20" s="45"/>
      <c r="U20" s="2"/>
      <c r="V20" s="358"/>
      <c r="W20" s="89">
        <f>W14*4+W18*4+W16*9</f>
        <v>854.6</v>
      </c>
      <c r="X20" s="53"/>
      <c r="Y20" s="54"/>
      <c r="Z20" s="15"/>
      <c r="AC20" s="52">
        <f>AC19*4/AF19</f>
        <v>0.14386640976236351</v>
      </c>
      <c r="AD20" s="52">
        <f>AD19*9/AF19</f>
        <v>0.26011560693641617</v>
      </c>
      <c r="AE20" s="52">
        <f>AE19*4/AF19</f>
        <v>0.59601798330122024</v>
      </c>
      <c r="AG20" s="92"/>
    </row>
    <row r="21" spans="2:33" s="36" customFormat="1" ht="28.05" customHeight="1">
      <c r="B21" s="31">
        <v>6</v>
      </c>
      <c r="C21" s="373"/>
      <c r="D21" s="32" t="str">
        <f>'114.6月菜單'!J32</f>
        <v>素炒飯</v>
      </c>
      <c r="E21" s="32" t="s">
        <v>17</v>
      </c>
      <c r="F21" s="32"/>
      <c r="G21" s="32" t="str">
        <f>'114.6月菜單'!J33</f>
        <v>香滷黑豆干(豆)</v>
      </c>
      <c r="H21" s="32" t="s">
        <v>17</v>
      </c>
      <c r="I21" s="32"/>
      <c r="J21" s="32" t="str">
        <f>'114.6月菜單'!J34</f>
        <v>榨菜豆乾絲 (豆)(醃)</v>
      </c>
      <c r="K21" s="32" t="s">
        <v>17</v>
      </c>
      <c r="L21" s="186"/>
      <c r="M21" s="187" t="str">
        <f>'114.6月菜單'!J35</f>
        <v>茄汁洋芋片</v>
      </c>
      <c r="N21" s="32" t="s">
        <v>64</v>
      </c>
      <c r="O21" s="32"/>
      <c r="P21" s="32" t="str">
        <f>'114.6月菜單'!J36</f>
        <v>季節蔬菜X2</v>
      </c>
      <c r="Q21" s="32" t="s">
        <v>18</v>
      </c>
      <c r="R21" s="32"/>
      <c r="S21" s="32" t="str">
        <f>'114.6月菜單'!J37</f>
        <v>味噌菇菇湯</v>
      </c>
      <c r="T21" s="32" t="s">
        <v>17</v>
      </c>
      <c r="U21" s="32"/>
      <c r="V21" s="374"/>
      <c r="W21" s="33" t="s">
        <v>44</v>
      </c>
      <c r="X21" s="34" t="s">
        <v>19</v>
      </c>
      <c r="Y21" s="35">
        <v>6.5</v>
      </c>
      <c r="Z21" s="16"/>
      <c r="AA21" s="16"/>
      <c r="AB21" s="17"/>
      <c r="AC21" s="16" t="s">
        <v>20</v>
      </c>
      <c r="AD21" s="16" t="s">
        <v>21</v>
      </c>
      <c r="AE21" s="16" t="s">
        <v>22</v>
      </c>
      <c r="AF21" s="16" t="s">
        <v>23</v>
      </c>
      <c r="AG21" s="76"/>
    </row>
    <row r="22" spans="2:33" s="57" customFormat="1" ht="27.75" customHeight="1">
      <c r="B22" s="37" t="s">
        <v>8</v>
      </c>
      <c r="C22" s="373"/>
      <c r="D22" s="2" t="s">
        <v>24</v>
      </c>
      <c r="E22" s="2"/>
      <c r="F22" s="2">
        <v>120</v>
      </c>
      <c r="G22" s="2" t="s">
        <v>164</v>
      </c>
      <c r="H22" s="2" t="s">
        <v>107</v>
      </c>
      <c r="I22" s="2">
        <v>60</v>
      </c>
      <c r="J22" s="2" t="s">
        <v>194</v>
      </c>
      <c r="K22" s="2" t="s">
        <v>181</v>
      </c>
      <c r="L22" s="2">
        <v>20</v>
      </c>
      <c r="M22" s="2" t="s">
        <v>115</v>
      </c>
      <c r="N22" s="2"/>
      <c r="O22" s="2">
        <v>45</v>
      </c>
      <c r="P22" s="2" t="s">
        <v>60</v>
      </c>
      <c r="Q22" s="2"/>
      <c r="R22" s="2">
        <v>100</v>
      </c>
      <c r="S22" s="2" t="s">
        <v>68</v>
      </c>
      <c r="T22" s="2"/>
      <c r="U22" s="2">
        <v>20</v>
      </c>
      <c r="V22" s="375"/>
      <c r="W22" s="90">
        <f>Y21*15+Y22*0+Y23*5+Y24*0+Y25*15+Y26*12+15</f>
        <v>125</v>
      </c>
      <c r="X22" s="38" t="s">
        <v>25</v>
      </c>
      <c r="Y22" s="39">
        <v>2.4</v>
      </c>
      <c r="Z22" s="55"/>
      <c r="AA22" s="56" t="s">
        <v>26</v>
      </c>
      <c r="AB22" s="56">
        <v>6.2</v>
      </c>
      <c r="AC22" s="56">
        <f>AB22*2</f>
        <v>12.4</v>
      </c>
      <c r="AD22" s="56"/>
      <c r="AE22" s="56">
        <f>AB22*15</f>
        <v>93</v>
      </c>
      <c r="AF22" s="56">
        <f>AC22*4+AE22*4</f>
        <v>421.6</v>
      </c>
      <c r="AG22" s="90"/>
    </row>
    <row r="23" spans="2:33" s="57" customFormat="1" ht="28.05" customHeight="1">
      <c r="B23" s="37">
        <v>25</v>
      </c>
      <c r="C23" s="373"/>
      <c r="D23" s="2" t="s">
        <v>102</v>
      </c>
      <c r="E23" s="2"/>
      <c r="F23" s="2">
        <v>1</v>
      </c>
      <c r="G23" s="2"/>
      <c r="H23" s="2"/>
      <c r="I23" s="2"/>
      <c r="J23" s="2" t="s">
        <v>157</v>
      </c>
      <c r="K23" s="2" t="s">
        <v>177</v>
      </c>
      <c r="L23" s="2">
        <v>50</v>
      </c>
      <c r="M23" s="2"/>
      <c r="N23" s="2"/>
      <c r="O23" s="2"/>
      <c r="P23" s="2" t="s">
        <v>60</v>
      </c>
      <c r="Q23" s="2"/>
      <c r="R23" s="2">
        <v>100</v>
      </c>
      <c r="S23" s="2" t="s">
        <v>249</v>
      </c>
      <c r="T23" s="87"/>
      <c r="U23" s="2">
        <v>10</v>
      </c>
      <c r="V23" s="375"/>
      <c r="W23" s="40" t="s">
        <v>46</v>
      </c>
      <c r="X23" s="41" t="s">
        <v>27</v>
      </c>
      <c r="Y23" s="39">
        <v>2.5</v>
      </c>
      <c r="AA23" s="58" t="s">
        <v>28</v>
      </c>
      <c r="AB23" s="56">
        <v>2.2000000000000002</v>
      </c>
      <c r="AC23" s="59">
        <f>AB23*7</f>
        <v>15.400000000000002</v>
      </c>
      <c r="AD23" s="56">
        <f>AB23*5</f>
        <v>11</v>
      </c>
      <c r="AE23" s="56" t="s">
        <v>29</v>
      </c>
      <c r="AF23" s="60">
        <f>AC23*4+AD23*9</f>
        <v>160.60000000000002</v>
      </c>
      <c r="AG23" s="76"/>
    </row>
    <row r="24" spans="2:33" s="57" customFormat="1" ht="28.05" customHeight="1">
      <c r="B24" s="37" t="s">
        <v>10</v>
      </c>
      <c r="C24" s="373"/>
      <c r="D24" s="2" t="s">
        <v>127</v>
      </c>
      <c r="E24" s="2"/>
      <c r="F24" s="2">
        <v>1</v>
      </c>
      <c r="G24" s="2"/>
      <c r="H24" s="2"/>
      <c r="I24" s="2"/>
      <c r="J24" s="2"/>
      <c r="K24" s="45"/>
      <c r="L24" s="2"/>
      <c r="M24" s="2"/>
      <c r="N24" s="45"/>
      <c r="O24" s="2"/>
      <c r="P24" s="2"/>
      <c r="Q24" s="45"/>
      <c r="R24" s="2"/>
      <c r="S24" s="2" t="s">
        <v>116</v>
      </c>
      <c r="T24" s="2"/>
      <c r="U24" s="2">
        <v>3</v>
      </c>
      <c r="V24" s="375"/>
      <c r="W24" s="88">
        <f>Y21*0+Y22*5+Y23*0+Y24*5+Y25*0+Y26*8</f>
        <v>24.5</v>
      </c>
      <c r="X24" s="41" t="s">
        <v>30</v>
      </c>
      <c r="Y24" s="39">
        <v>2.5</v>
      </c>
      <c r="Z24" s="55"/>
      <c r="AA24" s="61" t="s">
        <v>31</v>
      </c>
      <c r="AB24" s="56">
        <v>1.6</v>
      </c>
      <c r="AC24" s="56">
        <f>AB24*1</f>
        <v>1.6</v>
      </c>
      <c r="AD24" s="56" t="s">
        <v>29</v>
      </c>
      <c r="AE24" s="56">
        <f>AB24*5</f>
        <v>8</v>
      </c>
      <c r="AF24" s="56">
        <f>AC24*4+AE24*4</f>
        <v>38.4</v>
      </c>
      <c r="AG24" s="90"/>
    </row>
    <row r="25" spans="2:33" s="57" customFormat="1" ht="28.05" customHeight="1">
      <c r="B25" s="366" t="s">
        <v>39</v>
      </c>
      <c r="C25" s="373"/>
      <c r="D25" s="2"/>
      <c r="E25" s="2"/>
      <c r="F25" s="2"/>
      <c r="G25" s="2"/>
      <c r="H25" s="2"/>
      <c r="I25" s="2"/>
      <c r="J25" s="2"/>
      <c r="K25" s="87"/>
      <c r="L25" s="2"/>
      <c r="M25" s="2"/>
      <c r="N25" s="45"/>
      <c r="O25" s="2"/>
      <c r="P25" s="2"/>
      <c r="Q25" s="45"/>
      <c r="R25" s="2"/>
      <c r="S25" s="2" t="s">
        <v>80</v>
      </c>
      <c r="T25" s="2"/>
      <c r="U25" s="2">
        <v>1</v>
      </c>
      <c r="V25" s="375"/>
      <c r="W25" s="40" t="s">
        <v>47</v>
      </c>
      <c r="X25" s="41" t="s">
        <v>33</v>
      </c>
      <c r="Y25" s="39">
        <v>0</v>
      </c>
      <c r="AA25" s="61" t="s">
        <v>34</v>
      </c>
      <c r="AB25" s="56">
        <v>2.5</v>
      </c>
      <c r="AC25" s="56"/>
      <c r="AD25" s="56">
        <f>AB25*5</f>
        <v>12.5</v>
      </c>
      <c r="AE25" s="56" t="s">
        <v>29</v>
      </c>
      <c r="AF25" s="56">
        <f>AD25*9</f>
        <v>112.5</v>
      </c>
      <c r="AG25" s="76"/>
    </row>
    <row r="26" spans="2:33" s="57" customFormat="1" ht="28.05" customHeight="1">
      <c r="B26" s="366"/>
      <c r="C26" s="373"/>
      <c r="D26" s="2"/>
      <c r="E26" s="2"/>
      <c r="F26" s="2"/>
      <c r="G26" s="2"/>
      <c r="H26" s="2"/>
      <c r="I26" s="2"/>
      <c r="J26" s="2"/>
      <c r="K26" s="45"/>
      <c r="L26" s="2"/>
      <c r="M26" s="2"/>
      <c r="N26" s="45"/>
      <c r="O26" s="2"/>
      <c r="P26" s="2"/>
      <c r="Q26" s="45"/>
      <c r="R26" s="2"/>
      <c r="S26" s="2" t="s">
        <v>82</v>
      </c>
      <c r="T26" s="45"/>
      <c r="U26" s="2">
        <v>1</v>
      </c>
      <c r="V26" s="375"/>
      <c r="W26" s="88">
        <f>Y21*2+Y22*7+Y23*1+Y24*0+Y25*0+Y26*8</f>
        <v>32.299999999999997</v>
      </c>
      <c r="X26" s="80" t="s">
        <v>42</v>
      </c>
      <c r="Y26" s="46">
        <v>0</v>
      </c>
      <c r="Z26" s="55"/>
      <c r="AA26" s="61" t="s">
        <v>35</v>
      </c>
      <c r="AB26" s="56"/>
      <c r="AC26" s="61"/>
      <c r="AD26" s="61"/>
      <c r="AE26" s="61">
        <f>AB26*15</f>
        <v>0</v>
      </c>
      <c r="AF26" s="61"/>
      <c r="AG26" s="90"/>
    </row>
    <row r="27" spans="2:33" s="57" customFormat="1" ht="28.05" customHeight="1">
      <c r="B27" s="132" t="s">
        <v>36</v>
      </c>
      <c r="C27" s="97"/>
      <c r="D27" s="2"/>
      <c r="E27" s="45"/>
      <c r="F27" s="2"/>
      <c r="G27" s="2"/>
      <c r="H27" s="45"/>
      <c r="I27" s="2"/>
      <c r="J27" s="2"/>
      <c r="K27" s="45"/>
      <c r="L27" s="2"/>
      <c r="M27" s="2"/>
      <c r="N27" s="45"/>
      <c r="O27" s="2"/>
      <c r="P27" s="2"/>
      <c r="Q27" s="45"/>
      <c r="R27" s="2"/>
      <c r="S27" s="2"/>
      <c r="T27" s="45"/>
      <c r="U27" s="2"/>
      <c r="V27" s="375"/>
      <c r="W27" s="40" t="s">
        <v>12</v>
      </c>
      <c r="X27" s="49"/>
      <c r="Y27" s="39"/>
      <c r="AA27" s="61"/>
      <c r="AB27" s="56"/>
      <c r="AC27" s="61">
        <f>SUM(AC22:AC26)</f>
        <v>29.400000000000006</v>
      </c>
      <c r="AD27" s="61">
        <f>SUM(AD22:AD26)</f>
        <v>23.5</v>
      </c>
      <c r="AE27" s="61">
        <f>SUM(AE22:AE26)</f>
        <v>101</v>
      </c>
      <c r="AF27" s="61">
        <f>AC27*4+AD27*9+AE27*4</f>
        <v>733.1</v>
      </c>
      <c r="AG27" s="76"/>
    </row>
    <row r="28" spans="2:33" s="57" customFormat="1" ht="28.05" customHeight="1" thickBot="1">
      <c r="B28" s="141"/>
      <c r="C28" s="98"/>
      <c r="D28" s="45"/>
      <c r="E28" s="45"/>
      <c r="F28" s="2"/>
      <c r="G28" s="2"/>
      <c r="H28" s="45"/>
      <c r="I28" s="2"/>
      <c r="J28" s="2"/>
      <c r="K28" s="45"/>
      <c r="L28" s="2"/>
      <c r="M28" s="2"/>
      <c r="N28" s="45"/>
      <c r="O28" s="2"/>
      <c r="P28" s="2"/>
      <c r="Q28" s="45"/>
      <c r="R28" s="2"/>
      <c r="S28" s="2"/>
      <c r="T28" s="45"/>
      <c r="U28" s="2"/>
      <c r="V28" s="379"/>
      <c r="W28" s="89">
        <f>W22*4+W26*4+W24*9</f>
        <v>849.7</v>
      </c>
      <c r="X28" s="53"/>
      <c r="Y28" s="54"/>
      <c r="Z28" s="55"/>
      <c r="AB28" s="67"/>
      <c r="AC28" s="68">
        <f>AC27*4/AF27</f>
        <v>0.16041467739735374</v>
      </c>
      <c r="AD28" s="68">
        <f>AD27*9/AF27</f>
        <v>0.28850088664575091</v>
      </c>
      <c r="AE28" s="68">
        <f>AE27*4/AF27</f>
        <v>0.55108443595689538</v>
      </c>
      <c r="AG28" s="92"/>
    </row>
    <row r="29" spans="2:33" s="36" customFormat="1" ht="28.05" customHeight="1">
      <c r="B29" s="31">
        <v>6</v>
      </c>
      <c r="C29" s="373"/>
      <c r="D29" s="32" t="str">
        <f>'114.6月菜單'!N32</f>
        <v>地瓜飯</v>
      </c>
      <c r="E29" s="32" t="s">
        <v>15</v>
      </c>
      <c r="F29" s="32"/>
      <c r="G29" s="32" t="str">
        <f>'114.6月菜單'!N33</f>
        <v>素客家小炒 (豆)</v>
      </c>
      <c r="H29" s="32" t="s">
        <v>96</v>
      </c>
      <c r="I29" s="32"/>
      <c r="J29" s="32" t="str">
        <f>'114.6月菜單'!N34</f>
        <v>蒸蛋</v>
      </c>
      <c r="K29" s="32" t="s">
        <v>15</v>
      </c>
      <c r="L29" s="32"/>
      <c r="M29" s="32" t="str">
        <f>'114.6月菜單'!N35</f>
        <v>螞蟻上樹</v>
      </c>
      <c r="N29" s="32" t="s">
        <v>17</v>
      </c>
      <c r="O29" s="32"/>
      <c r="P29" s="32" t="str">
        <f>'114.6月菜單'!N36</f>
        <v>季節蔬菜X2</v>
      </c>
      <c r="Q29" s="32" t="s">
        <v>18</v>
      </c>
      <c r="R29" s="32"/>
      <c r="S29" s="32" t="str">
        <f>'114.6月菜單'!N37</f>
        <v>冬瓜湯</v>
      </c>
      <c r="T29" s="32" t="s">
        <v>17</v>
      </c>
      <c r="U29" s="32"/>
      <c r="V29" s="374"/>
      <c r="W29" s="33" t="s">
        <v>44</v>
      </c>
      <c r="X29" s="34" t="s">
        <v>19</v>
      </c>
      <c r="Y29" s="35">
        <v>6.5</v>
      </c>
      <c r="Z29" s="16"/>
      <c r="AA29" s="16"/>
      <c r="AB29" s="17"/>
      <c r="AC29" s="16" t="s">
        <v>20</v>
      </c>
      <c r="AD29" s="16" t="s">
        <v>21</v>
      </c>
      <c r="AE29" s="16" t="s">
        <v>22</v>
      </c>
      <c r="AF29" s="16" t="s">
        <v>23</v>
      </c>
      <c r="AG29" s="76"/>
    </row>
    <row r="30" spans="2:33" ht="28.05" customHeight="1">
      <c r="B30" s="37" t="s">
        <v>91</v>
      </c>
      <c r="C30" s="373"/>
      <c r="D30" s="2" t="s">
        <v>24</v>
      </c>
      <c r="E30" s="2"/>
      <c r="F30" s="2">
        <v>100</v>
      </c>
      <c r="G30" s="2" t="s">
        <v>128</v>
      </c>
      <c r="H30" s="2" t="s">
        <v>107</v>
      </c>
      <c r="I30" s="2">
        <v>80</v>
      </c>
      <c r="J30" s="2" t="s">
        <v>279</v>
      </c>
      <c r="K30" s="2"/>
      <c r="L30" s="2">
        <v>55</v>
      </c>
      <c r="M30" s="96" t="s">
        <v>145</v>
      </c>
      <c r="N30" s="96"/>
      <c r="O30" s="96">
        <v>35</v>
      </c>
      <c r="P30" s="2" t="s">
        <v>60</v>
      </c>
      <c r="Q30" s="2"/>
      <c r="R30" s="2">
        <v>100</v>
      </c>
      <c r="S30" s="2" t="s">
        <v>113</v>
      </c>
      <c r="T30" s="2"/>
      <c r="U30" s="2">
        <v>30</v>
      </c>
      <c r="V30" s="375"/>
      <c r="W30" s="90">
        <f>Y29*15+Y30*0+Y31*5+Y32*0+Y33*15+Y34*12+15</f>
        <v>126</v>
      </c>
      <c r="X30" s="38" t="s">
        <v>25</v>
      </c>
      <c r="Y30" s="39">
        <v>2.6</v>
      </c>
      <c r="Z30" s="15"/>
      <c r="AA30" s="17" t="s">
        <v>26</v>
      </c>
      <c r="AB30" s="17">
        <v>6.3</v>
      </c>
      <c r="AC30" s="17">
        <f>AB30*2</f>
        <v>12.6</v>
      </c>
      <c r="AD30" s="17"/>
      <c r="AE30" s="17">
        <f>AB30*15</f>
        <v>94.5</v>
      </c>
      <c r="AF30" s="17">
        <f>AC30*4+AE30*4</f>
        <v>428.4</v>
      </c>
      <c r="AG30" s="90"/>
    </row>
    <row r="31" spans="2:33" ht="28.05" customHeight="1">
      <c r="B31" s="37">
        <v>26</v>
      </c>
      <c r="C31" s="373"/>
      <c r="D31" s="2" t="s">
        <v>140</v>
      </c>
      <c r="E31" s="2"/>
      <c r="F31" s="2">
        <v>55</v>
      </c>
      <c r="G31" s="2" t="s">
        <v>129</v>
      </c>
      <c r="H31" s="2"/>
      <c r="I31" s="2">
        <v>10</v>
      </c>
      <c r="J31" s="2"/>
      <c r="K31" s="2"/>
      <c r="L31" s="2"/>
      <c r="M31" s="96" t="s">
        <v>158</v>
      </c>
      <c r="N31" s="96"/>
      <c r="O31" s="96">
        <v>5</v>
      </c>
      <c r="P31" s="2" t="s">
        <v>60</v>
      </c>
      <c r="Q31" s="2"/>
      <c r="R31" s="2">
        <v>100</v>
      </c>
      <c r="S31" s="2" t="s">
        <v>112</v>
      </c>
      <c r="T31" s="2"/>
      <c r="U31" s="2">
        <v>1</v>
      </c>
      <c r="V31" s="375"/>
      <c r="W31" s="40" t="s">
        <v>46</v>
      </c>
      <c r="X31" s="41" t="s">
        <v>27</v>
      </c>
      <c r="Y31" s="39">
        <v>2.7</v>
      </c>
      <c r="AA31" s="42" t="s">
        <v>28</v>
      </c>
      <c r="AB31" s="17">
        <v>2</v>
      </c>
      <c r="AC31" s="43">
        <f>AB31*7</f>
        <v>14</v>
      </c>
      <c r="AD31" s="17">
        <f>AB31*5</f>
        <v>10</v>
      </c>
      <c r="AE31" s="17" t="s">
        <v>29</v>
      </c>
      <c r="AF31" s="44">
        <f>AC31*4+AD31*9</f>
        <v>146</v>
      </c>
      <c r="AG31" s="76"/>
    </row>
    <row r="32" spans="2:33" ht="28.05" customHeight="1">
      <c r="B32" s="37" t="s">
        <v>10</v>
      </c>
      <c r="C32" s="373"/>
      <c r="D32" s="45"/>
      <c r="E32" s="45"/>
      <c r="F32" s="2"/>
      <c r="G32" s="2" t="s">
        <v>130</v>
      </c>
      <c r="H32" s="45"/>
      <c r="I32" s="2">
        <v>5</v>
      </c>
      <c r="J32" s="2"/>
      <c r="K32" s="85"/>
      <c r="L32" s="2"/>
      <c r="M32" s="96" t="s">
        <v>116</v>
      </c>
      <c r="N32" s="96"/>
      <c r="O32" s="96">
        <v>3</v>
      </c>
      <c r="P32" s="2"/>
      <c r="Q32" s="45"/>
      <c r="R32" s="2"/>
      <c r="S32" s="2"/>
      <c r="T32" s="2"/>
      <c r="U32" s="2"/>
      <c r="V32" s="375"/>
      <c r="W32" s="88">
        <f>Y29*0+Y30*5+Y31*0+Y32*5+Y33*0+Y34*8</f>
        <v>25.5</v>
      </c>
      <c r="X32" s="41" t="s">
        <v>30</v>
      </c>
      <c r="Y32" s="39">
        <v>2.5</v>
      </c>
      <c r="Z32" s="15"/>
      <c r="AA32" s="16" t="s">
        <v>31</v>
      </c>
      <c r="AB32" s="17">
        <v>1.7</v>
      </c>
      <c r="AC32" s="17">
        <f>AB32*1</f>
        <v>1.7</v>
      </c>
      <c r="AD32" s="17" t="s">
        <v>29</v>
      </c>
      <c r="AE32" s="17">
        <f>AB32*5</f>
        <v>8.5</v>
      </c>
      <c r="AF32" s="17">
        <f>AC32*4+AE32*4</f>
        <v>40.799999999999997</v>
      </c>
      <c r="AG32" s="90"/>
    </row>
    <row r="33" spans="2:33" ht="28.05" customHeight="1">
      <c r="B33" s="366" t="s">
        <v>40</v>
      </c>
      <c r="C33" s="373"/>
      <c r="D33" s="45"/>
      <c r="E33" s="45"/>
      <c r="F33" s="2"/>
      <c r="G33" s="2"/>
      <c r="H33" s="45"/>
      <c r="I33" s="2"/>
      <c r="J33" s="2"/>
      <c r="K33" s="45"/>
      <c r="L33" s="2"/>
      <c r="M33" s="96" t="s">
        <v>144</v>
      </c>
      <c r="N33" s="96"/>
      <c r="O33" s="96">
        <v>1</v>
      </c>
      <c r="P33" s="2"/>
      <c r="Q33" s="45"/>
      <c r="R33" s="2"/>
      <c r="S33" s="2"/>
      <c r="T33" s="85"/>
      <c r="U33" s="2"/>
      <c r="V33" s="375"/>
      <c r="W33" s="40" t="s">
        <v>47</v>
      </c>
      <c r="X33" s="41" t="s">
        <v>33</v>
      </c>
      <c r="Y33" s="39">
        <v>0</v>
      </c>
      <c r="AA33" s="16" t="s">
        <v>34</v>
      </c>
      <c r="AB33" s="17">
        <v>2.5</v>
      </c>
      <c r="AC33" s="17"/>
      <c r="AD33" s="17">
        <f>AB33*5</f>
        <v>12.5</v>
      </c>
      <c r="AE33" s="17" t="s">
        <v>29</v>
      </c>
      <c r="AF33" s="17">
        <f>AD33*9</f>
        <v>112.5</v>
      </c>
      <c r="AG33" s="76"/>
    </row>
    <row r="34" spans="2:33" ht="28.05" customHeight="1">
      <c r="B34" s="366"/>
      <c r="C34" s="373"/>
      <c r="D34" s="45"/>
      <c r="E34" s="45"/>
      <c r="F34" s="2"/>
      <c r="G34" s="2"/>
      <c r="H34" s="45"/>
      <c r="I34" s="2"/>
      <c r="J34" s="2"/>
      <c r="K34" s="45"/>
      <c r="L34" s="2"/>
      <c r="M34" s="2" t="s">
        <v>80</v>
      </c>
      <c r="N34" s="2"/>
      <c r="O34" s="2">
        <v>1</v>
      </c>
      <c r="P34" s="2"/>
      <c r="Q34" s="45"/>
      <c r="R34" s="2"/>
      <c r="S34" s="2"/>
      <c r="T34" s="45"/>
      <c r="U34" s="2"/>
      <c r="V34" s="375"/>
      <c r="W34" s="88">
        <f>Y29*2+Y30*7+Y31*1+Y32*0+Y33*0+Y34*8</f>
        <v>33.9</v>
      </c>
      <c r="X34" s="80" t="s">
        <v>42</v>
      </c>
      <c r="Y34" s="46">
        <v>0</v>
      </c>
      <c r="Z34" s="114"/>
      <c r="AA34" s="16" t="s">
        <v>35</v>
      </c>
      <c r="AB34" s="17">
        <v>1</v>
      </c>
      <c r="AE34" s="16">
        <f>AB34*15</f>
        <v>15</v>
      </c>
      <c r="AG34" s="90"/>
    </row>
    <row r="35" spans="2:33" ht="28.05" customHeight="1">
      <c r="B35" s="132" t="s">
        <v>36</v>
      </c>
      <c r="C35" s="99"/>
      <c r="D35" s="45"/>
      <c r="E35" s="45"/>
      <c r="F35" s="2"/>
      <c r="G35" s="2"/>
      <c r="H35" s="45"/>
      <c r="I35" s="2"/>
      <c r="J35" s="2"/>
      <c r="K35" s="45"/>
      <c r="L35" s="2"/>
      <c r="M35" s="2"/>
      <c r="N35" s="45"/>
      <c r="O35" s="2"/>
      <c r="P35" s="2"/>
      <c r="Q35" s="45"/>
      <c r="R35" s="2"/>
      <c r="S35" s="2"/>
      <c r="T35" s="2"/>
      <c r="U35" s="2"/>
      <c r="V35" s="375"/>
      <c r="W35" s="40" t="s">
        <v>12</v>
      </c>
      <c r="X35" s="49"/>
      <c r="Y35" s="39"/>
      <c r="AC35" s="16">
        <f>SUM(AC30:AC34)</f>
        <v>28.3</v>
      </c>
      <c r="AD35" s="16">
        <f>SUM(AD30:AD34)</f>
        <v>22.5</v>
      </c>
      <c r="AE35" s="16">
        <f>SUM(AE30:AE34)</f>
        <v>118</v>
      </c>
      <c r="AF35" s="16">
        <f>AC35*4+AD35*9+AE35*4</f>
        <v>787.7</v>
      </c>
      <c r="AG35" s="76"/>
    </row>
    <row r="36" spans="2:33" ht="28.05" customHeight="1">
      <c r="B36" s="142"/>
      <c r="C36" s="100"/>
      <c r="D36" s="45"/>
      <c r="E36" s="45"/>
      <c r="F36" s="2"/>
      <c r="G36" s="2"/>
      <c r="H36" s="45"/>
      <c r="I36" s="2"/>
      <c r="J36" s="2"/>
      <c r="K36" s="45"/>
      <c r="L36" s="2"/>
      <c r="M36" s="2"/>
      <c r="N36" s="45"/>
      <c r="O36" s="2"/>
      <c r="P36" s="2"/>
      <c r="Q36" s="45"/>
      <c r="R36" s="2"/>
      <c r="S36" s="2"/>
      <c r="T36" s="45"/>
      <c r="U36" s="2"/>
      <c r="V36" s="379"/>
      <c r="W36" s="89">
        <f>W30*4+W34*4+W32*9</f>
        <v>869.1</v>
      </c>
      <c r="X36" s="53"/>
      <c r="Y36" s="54"/>
      <c r="Z36" s="15"/>
      <c r="AC36" s="52">
        <f>AC35*4/AF35</f>
        <v>0.14370953408658119</v>
      </c>
      <c r="AD36" s="52">
        <f>AD35*9/AF35</f>
        <v>0.25707756760187889</v>
      </c>
      <c r="AE36" s="52">
        <f>AE35*4/AF35</f>
        <v>0.5992128983115399</v>
      </c>
      <c r="AG36" s="92"/>
    </row>
    <row r="37" spans="2:33" s="36" customFormat="1" ht="28.05" customHeight="1">
      <c r="B37" s="130">
        <v>6</v>
      </c>
      <c r="C37" s="373"/>
      <c r="D37" s="32" t="str">
        <f>'114.6月菜單'!R32</f>
        <v>香Q米飯</v>
      </c>
      <c r="E37" s="32" t="s">
        <v>15</v>
      </c>
      <c r="F37" s="32"/>
      <c r="G37" s="32" t="str">
        <f>'114.6月菜單'!R33</f>
        <v>香炒豆包絲(豆)</v>
      </c>
      <c r="H37" s="32" t="s">
        <v>61</v>
      </c>
      <c r="I37" s="32"/>
      <c r="J37" s="32" t="str">
        <f>'114.6月菜單'!R34</f>
        <v>滷豆干(豆)*2</v>
      </c>
      <c r="K37" s="32" t="s">
        <v>79</v>
      </c>
      <c r="L37" s="32"/>
      <c r="M37" s="32" t="str">
        <f>'114.6月菜單'!R35</f>
        <v>滷蛋X1</v>
      </c>
      <c r="N37" s="32" t="s">
        <v>79</v>
      </c>
      <c r="O37" s="32"/>
      <c r="P37" s="32" t="str">
        <f>'114.6月菜單'!R36</f>
        <v>季節蔬菜X2</v>
      </c>
      <c r="Q37" s="32" t="s">
        <v>185</v>
      </c>
      <c r="R37" s="32"/>
      <c r="S37" s="32" t="str">
        <f>'114.6月菜單'!R37</f>
        <v>竹筍湯</v>
      </c>
      <c r="T37" s="32" t="s">
        <v>186</v>
      </c>
      <c r="U37" s="32"/>
      <c r="V37" s="374"/>
      <c r="W37" s="33" t="s">
        <v>44</v>
      </c>
      <c r="X37" s="34" t="s">
        <v>19</v>
      </c>
      <c r="Y37" s="35">
        <v>6</v>
      </c>
      <c r="Z37" s="16"/>
      <c r="AA37" s="16"/>
      <c r="AB37" s="17"/>
      <c r="AC37" s="16"/>
      <c r="AD37" s="16" t="s">
        <v>21</v>
      </c>
      <c r="AE37" s="16" t="s">
        <v>22</v>
      </c>
      <c r="AF37" s="16" t="s">
        <v>23</v>
      </c>
      <c r="AG37" s="76"/>
    </row>
    <row r="38" spans="2:33" ht="28.05" customHeight="1">
      <c r="B38" s="131" t="s">
        <v>8</v>
      </c>
      <c r="C38" s="373"/>
      <c r="D38" s="2" t="s">
        <v>24</v>
      </c>
      <c r="E38" s="2"/>
      <c r="F38" s="2">
        <v>120</v>
      </c>
      <c r="G38" s="57" t="s">
        <v>116</v>
      </c>
      <c r="H38" s="102"/>
      <c r="I38" s="101">
        <v>3</v>
      </c>
      <c r="J38" s="2" t="s">
        <v>184</v>
      </c>
      <c r="K38" s="2" t="s">
        <v>177</v>
      </c>
      <c r="L38" s="2">
        <v>60</v>
      </c>
      <c r="M38" s="2" t="s">
        <v>280</v>
      </c>
      <c r="N38" s="2"/>
      <c r="O38" s="2">
        <v>55</v>
      </c>
      <c r="P38" s="2" t="s">
        <v>60</v>
      </c>
      <c r="Q38" s="2"/>
      <c r="R38" s="2">
        <v>100</v>
      </c>
      <c r="S38" s="2" t="s">
        <v>122</v>
      </c>
      <c r="T38" s="2"/>
      <c r="U38" s="2">
        <v>30</v>
      </c>
      <c r="V38" s="375"/>
      <c r="W38" s="88">
        <f>Y37*15+Y38*0+Y39*5+Y40*0+Y41*15+Y42*12+15</f>
        <v>116.5</v>
      </c>
      <c r="X38" s="38" t="s">
        <v>25</v>
      </c>
      <c r="Y38" s="39">
        <v>2.4</v>
      </c>
      <c r="Z38" s="15"/>
      <c r="AA38" s="17"/>
      <c r="AC38" s="17"/>
      <c r="AD38" s="17"/>
      <c r="AE38" s="17">
        <f>AB38*15</f>
        <v>0</v>
      </c>
      <c r="AF38" s="17">
        <f>AC38*4+AE38*4</f>
        <v>0</v>
      </c>
      <c r="AG38" s="90"/>
    </row>
    <row r="39" spans="2:33" ht="28.05" customHeight="1">
      <c r="B39" s="131">
        <v>27</v>
      </c>
      <c r="C39" s="373"/>
      <c r="D39" s="2"/>
      <c r="E39" s="2"/>
      <c r="F39" s="2"/>
      <c r="G39" s="57" t="s">
        <v>257</v>
      </c>
      <c r="H39" s="208" t="s">
        <v>89</v>
      </c>
      <c r="I39" s="101">
        <v>45</v>
      </c>
      <c r="J39" s="2"/>
      <c r="K39" s="2"/>
      <c r="L39" s="2"/>
      <c r="M39" s="2"/>
      <c r="N39" s="2"/>
      <c r="O39" s="2"/>
      <c r="P39" s="2" t="s">
        <v>60</v>
      </c>
      <c r="Q39" s="2"/>
      <c r="R39" s="2">
        <v>100</v>
      </c>
      <c r="S39" s="2"/>
      <c r="T39" s="2"/>
      <c r="U39" s="2"/>
      <c r="V39" s="375"/>
      <c r="W39" s="40" t="s">
        <v>46</v>
      </c>
      <c r="X39" s="41" t="s">
        <v>27</v>
      </c>
      <c r="Y39" s="39">
        <v>2.2999999999999998</v>
      </c>
      <c r="AA39" s="42"/>
      <c r="AC39" s="43"/>
      <c r="AD39" s="17">
        <f>AB39*5</f>
        <v>0</v>
      </c>
      <c r="AE39" s="17" t="s">
        <v>29</v>
      </c>
      <c r="AF39" s="44">
        <f>AC39*4+AD39*9</f>
        <v>0</v>
      </c>
      <c r="AG39" s="76"/>
    </row>
    <row r="40" spans="2:33" ht="28.05" customHeight="1">
      <c r="B40" s="131" t="s">
        <v>10</v>
      </c>
      <c r="C40" s="373"/>
      <c r="D40" s="2"/>
      <c r="E40" s="2"/>
      <c r="F40" s="2"/>
      <c r="G40" s="57"/>
      <c r="H40" s="110"/>
      <c r="I40" s="10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75"/>
      <c r="W40" s="88">
        <f>Y37*0+Y38*5+Y39*0+Y40*5+Y41*0+Y42*8</f>
        <v>27</v>
      </c>
      <c r="X40" s="41" t="s">
        <v>30</v>
      </c>
      <c r="Y40" s="39">
        <v>3</v>
      </c>
      <c r="Z40" s="15"/>
      <c r="AC40" s="17"/>
      <c r="AD40" s="17" t="s">
        <v>29</v>
      </c>
      <c r="AE40" s="17">
        <f>AB40*5</f>
        <v>0</v>
      </c>
      <c r="AF40" s="17">
        <f>AC40*4+AE40*4</f>
        <v>0</v>
      </c>
      <c r="AG40" s="90"/>
    </row>
    <row r="41" spans="2:33" ht="28.05" customHeight="1">
      <c r="B41" s="377" t="s">
        <v>32</v>
      </c>
      <c r="C41" s="373"/>
      <c r="D41" s="2"/>
      <c r="E41" s="2"/>
      <c r="F41" s="2"/>
      <c r="G41" s="2"/>
      <c r="H41" s="2"/>
      <c r="I41" s="2"/>
      <c r="J41" s="2"/>
      <c r="K41" s="2"/>
      <c r="L41" s="2"/>
      <c r="M41" s="2"/>
      <c r="N41" s="45"/>
      <c r="O41" s="2"/>
      <c r="P41" s="2"/>
      <c r="Q41" s="2"/>
      <c r="R41" s="2"/>
      <c r="S41" s="2"/>
      <c r="T41" s="2"/>
      <c r="U41" s="2"/>
      <c r="V41" s="375"/>
      <c r="W41" s="40" t="s">
        <v>47</v>
      </c>
      <c r="X41" s="41" t="s">
        <v>33</v>
      </c>
      <c r="Y41" s="39">
        <v>0</v>
      </c>
      <c r="AC41" s="17"/>
      <c r="AD41" s="17">
        <f>AB41*5</f>
        <v>0</v>
      </c>
      <c r="AE41" s="17" t="s">
        <v>29</v>
      </c>
      <c r="AF41" s="17">
        <f>AD41*9</f>
        <v>0</v>
      </c>
      <c r="AG41" s="76"/>
    </row>
    <row r="42" spans="2:33" ht="28.05" customHeight="1">
      <c r="B42" s="377"/>
      <c r="C42" s="373"/>
      <c r="D42" s="2"/>
      <c r="E42" s="2"/>
      <c r="F42" s="2"/>
      <c r="G42" s="2"/>
      <c r="H42" s="45"/>
      <c r="I42" s="2"/>
      <c r="J42" s="2"/>
      <c r="K42" s="45"/>
      <c r="L42" s="2"/>
      <c r="M42" s="2"/>
      <c r="N42" s="45"/>
      <c r="O42" s="2"/>
      <c r="P42" s="2"/>
      <c r="Q42" s="45"/>
      <c r="R42" s="2"/>
      <c r="S42" s="2"/>
      <c r="T42" s="45"/>
      <c r="U42" s="2"/>
      <c r="V42" s="375"/>
      <c r="W42" s="88">
        <f>Y37*2+Y38*7+Y39*1+Y40*0+Y41*0+Y42*8</f>
        <v>31.1</v>
      </c>
      <c r="X42" s="80" t="s">
        <v>42</v>
      </c>
      <c r="Y42" s="46">
        <v>0</v>
      </c>
      <c r="Z42" s="15"/>
      <c r="AE42" s="16">
        <f>AB42*15</f>
        <v>0</v>
      </c>
      <c r="AG42" s="90"/>
    </row>
    <row r="43" spans="2:33" ht="28.05" customHeight="1">
      <c r="B43" s="132" t="s">
        <v>36</v>
      </c>
      <c r="C43" s="99"/>
      <c r="D43" s="87"/>
      <c r="E43" s="45"/>
      <c r="F43" s="2"/>
      <c r="G43" s="2"/>
      <c r="H43" s="45"/>
      <c r="I43" s="2"/>
      <c r="J43" s="2"/>
      <c r="K43" s="45"/>
      <c r="L43" s="2"/>
      <c r="M43" s="2"/>
      <c r="N43" s="45"/>
      <c r="O43" s="2"/>
      <c r="P43" s="2"/>
      <c r="Q43" s="45"/>
      <c r="R43" s="2"/>
      <c r="S43" s="2"/>
      <c r="T43" s="45"/>
      <c r="U43" s="2"/>
      <c r="V43" s="375"/>
      <c r="W43" s="40" t="s">
        <v>12</v>
      </c>
      <c r="X43" s="49"/>
      <c r="Y43" s="39"/>
      <c r="AD43" s="16">
        <f>SUM(AD38:AD42)</f>
        <v>0</v>
      </c>
      <c r="AE43" s="16">
        <f>SUM(AE38:AE42)</f>
        <v>0</v>
      </c>
      <c r="AF43" s="16">
        <f>AC43*4+AD43*9+AE43*4</f>
        <v>0</v>
      </c>
      <c r="AG43" s="76"/>
    </row>
    <row r="44" spans="2:33" ht="28.05" customHeight="1" thickBot="1">
      <c r="B44" s="143"/>
      <c r="C44" s="100"/>
      <c r="D44" s="120"/>
      <c r="E44" s="71"/>
      <c r="F44" s="72"/>
      <c r="G44" s="72"/>
      <c r="H44" s="71"/>
      <c r="I44" s="72"/>
      <c r="J44" s="72"/>
      <c r="K44" s="71"/>
      <c r="L44" s="72"/>
      <c r="M44" s="72"/>
      <c r="N44" s="71"/>
      <c r="O44" s="72"/>
      <c r="P44" s="72"/>
      <c r="Q44" s="71"/>
      <c r="R44" s="72"/>
      <c r="S44" s="72"/>
      <c r="T44" s="71"/>
      <c r="U44" s="72"/>
      <c r="V44" s="379"/>
      <c r="W44" s="181">
        <f>W38*4+W42*4+W40*9</f>
        <v>833.4</v>
      </c>
      <c r="X44" s="144"/>
      <c r="Y44" s="145"/>
      <c r="Z44" s="15"/>
      <c r="AC44" s="52"/>
      <c r="AD44" s="52" t="e">
        <f>AD43*9/AF43</f>
        <v>#DIV/0!</v>
      </c>
      <c r="AE44" s="52" t="e">
        <f>AE43*4/AF43</f>
        <v>#DIV/0!</v>
      </c>
      <c r="AG44" s="92"/>
    </row>
    <row r="45" spans="2:33" s="61" customFormat="1" ht="21.75" customHeight="1">
      <c r="B45" s="17"/>
      <c r="C45" s="16"/>
      <c r="D45"/>
      <c r="E45" s="188"/>
      <c r="F45" s="189"/>
      <c r="G45"/>
      <c r="H45" s="190"/>
      <c r="I45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72"/>
      <c r="X45" s="372"/>
      <c r="Y45" s="372"/>
      <c r="Z45" s="74"/>
      <c r="AB45" s="56"/>
    </row>
    <row r="46" spans="2:33">
      <c r="B46" s="56"/>
      <c r="C46" s="61"/>
      <c r="D46" s="353"/>
      <c r="E46" s="353"/>
      <c r="F46" s="380"/>
      <c r="G46" s="380"/>
      <c r="H46" s="191"/>
      <c r="K46" s="191"/>
      <c r="N46" s="191"/>
      <c r="Q46" s="191"/>
      <c r="T46" s="191"/>
    </row>
    <row r="47" spans="2:33" ht="28.2">
      <c r="D47" s="112"/>
      <c r="E47" s="112"/>
      <c r="F47" s="112"/>
    </row>
    <row r="48" spans="2:33" ht="28.2">
      <c r="D48" s="112"/>
      <c r="E48" s="112"/>
      <c r="F48" s="112"/>
    </row>
    <row r="49" spans="4:6" ht="28.2">
      <c r="D49" s="112"/>
      <c r="E49" s="112"/>
      <c r="F49" s="112"/>
    </row>
    <row r="50" spans="4:6" ht="28.2">
      <c r="D50" s="112"/>
      <c r="E50" s="112"/>
      <c r="F50" s="112"/>
    </row>
  </sheetData>
  <mergeCells count="20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V21:V28"/>
    <mergeCell ref="B25:B26"/>
    <mergeCell ref="B1:Y1"/>
    <mergeCell ref="B2:G2"/>
    <mergeCell ref="G3:L3"/>
    <mergeCell ref="C5:C10"/>
    <mergeCell ref="V5:V12"/>
    <mergeCell ref="B9:B10"/>
  </mergeCells>
  <phoneticPr fontId="19" type="noConversion"/>
  <pageMargins left="1.1599999999999999" right="0.17" top="0.18" bottom="0.17" header="0.5" footer="0.23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83CD4-236A-44D6-9FEE-7B18CA39EAC2}">
  <sheetPr>
    <pageSetUpPr fitToPage="1"/>
  </sheetPr>
  <dimension ref="B1:AJ50"/>
  <sheetViews>
    <sheetView zoomScale="60" zoomScaleNormal="60" workbookViewId="0">
      <selection activeCell="B1" sqref="B1:Y1"/>
    </sheetView>
  </sheetViews>
  <sheetFormatPr defaultColWidth="9" defaultRowHeight="22.2"/>
  <cols>
    <col min="1" max="1" width="1.77734375" style="16" customWidth="1"/>
    <col min="2" max="2" width="4.77734375" style="17" customWidth="1"/>
    <col min="3" max="3" width="0" style="16" hidden="1" customWidth="1"/>
    <col min="4" max="4" width="18.6640625" customWidth="1"/>
    <col min="5" max="5" width="5.6640625" style="190" customWidth="1"/>
    <col min="6" max="6" width="11.109375" customWidth="1"/>
    <col min="7" max="7" width="18.6640625" customWidth="1"/>
    <col min="8" max="8" width="5.6640625" style="190" customWidth="1"/>
    <col min="9" max="9" width="11.77734375" customWidth="1"/>
    <col min="10" max="10" width="18.6640625" customWidth="1"/>
    <col min="11" max="11" width="5.6640625" style="190" customWidth="1"/>
    <col min="12" max="12" width="11.77734375" customWidth="1"/>
    <col min="13" max="13" width="18.6640625" customWidth="1"/>
    <col min="14" max="14" width="5.6640625" style="190" customWidth="1"/>
    <col min="15" max="15" width="12.109375" customWidth="1"/>
    <col min="16" max="16" width="18.6640625" customWidth="1"/>
    <col min="17" max="17" width="5.6640625" style="190" customWidth="1"/>
    <col min="18" max="18" width="11.77734375" customWidth="1"/>
    <col min="19" max="19" width="18.6640625" customWidth="1"/>
    <col min="20" max="20" width="5.6640625" style="190" customWidth="1"/>
    <col min="21" max="21" width="12.77734375" customWidth="1"/>
    <col min="22" max="22" width="5.109375" style="30" customWidth="1"/>
    <col min="23" max="23" width="11.77734375" style="76" customWidth="1"/>
    <col min="24" max="24" width="11.109375" style="77" customWidth="1"/>
    <col min="25" max="25" width="6.6640625" style="78" customWidth="1"/>
    <col min="26" max="26" width="6.6640625" style="16" customWidth="1"/>
    <col min="27" max="27" width="6" style="16" hidden="1" customWidth="1"/>
    <col min="28" max="28" width="5.44140625" style="17" hidden="1" customWidth="1"/>
    <col min="29" max="29" width="7.77734375" style="16" hidden="1" customWidth="1"/>
    <col min="30" max="30" width="8" style="16" hidden="1" customWidth="1"/>
    <col min="31" max="31" width="7.77734375" style="16" hidden="1" customWidth="1"/>
    <col min="32" max="32" width="7.44140625" style="16" hidden="1" customWidth="1"/>
    <col min="33" max="16384" width="9" style="16"/>
  </cols>
  <sheetData>
    <row r="1" spans="2:36" s="5" customFormat="1" ht="39">
      <c r="B1" s="360" t="s">
        <v>285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4"/>
      <c r="AB1" s="6"/>
    </row>
    <row r="2" spans="2:36" s="5" customFormat="1" ht="19.05" customHeight="1">
      <c r="B2" s="361"/>
      <c r="C2" s="362"/>
      <c r="D2" s="362"/>
      <c r="E2" s="362"/>
      <c r="F2" s="362"/>
      <c r="G2" s="362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198"/>
      <c r="W2" s="8"/>
      <c r="X2" s="9"/>
      <c r="Y2" s="8"/>
      <c r="Z2" s="4"/>
      <c r="AB2" s="6"/>
    </row>
    <row r="3" spans="2:36" ht="30" customHeight="1" thickBot="1">
      <c r="B3" s="81" t="s">
        <v>43</v>
      </c>
      <c r="C3" s="81"/>
      <c r="D3" s="82"/>
      <c r="E3" s="183"/>
      <c r="F3" s="183"/>
      <c r="G3" s="367"/>
      <c r="H3" s="367"/>
      <c r="I3" s="367"/>
      <c r="J3" s="367"/>
      <c r="K3" s="367"/>
      <c r="L3" s="367"/>
      <c r="M3" s="183"/>
      <c r="N3" s="183"/>
      <c r="O3" s="183"/>
      <c r="P3" s="183"/>
      <c r="Q3" s="183"/>
      <c r="R3" s="183"/>
      <c r="T3" s="183"/>
      <c r="U3" s="183"/>
      <c r="V3" s="198"/>
      <c r="W3" s="12"/>
      <c r="X3" s="13"/>
      <c r="Y3" s="14"/>
      <c r="Z3" s="15"/>
    </row>
    <row r="4" spans="2:36" s="30" customFormat="1" ht="112.2">
      <c r="B4" s="18" t="s">
        <v>0</v>
      </c>
      <c r="C4" s="19" t="s">
        <v>1</v>
      </c>
      <c r="D4" s="20" t="s">
        <v>2</v>
      </c>
      <c r="E4" s="21" t="s">
        <v>41</v>
      </c>
      <c r="F4" s="20"/>
      <c r="G4" s="20" t="s">
        <v>3</v>
      </c>
      <c r="H4" s="21" t="s">
        <v>41</v>
      </c>
      <c r="I4" s="20"/>
      <c r="J4" s="20" t="s">
        <v>4</v>
      </c>
      <c r="K4" s="21" t="s">
        <v>41</v>
      </c>
      <c r="L4" s="20"/>
      <c r="M4" s="20" t="s">
        <v>4</v>
      </c>
      <c r="N4" s="21" t="s">
        <v>41</v>
      </c>
      <c r="O4" s="20"/>
      <c r="P4" s="20" t="s">
        <v>4</v>
      </c>
      <c r="Q4" s="21" t="s">
        <v>41</v>
      </c>
      <c r="R4" s="20"/>
      <c r="S4" s="23" t="s">
        <v>5</v>
      </c>
      <c r="T4" s="21" t="s">
        <v>41</v>
      </c>
      <c r="U4" s="20"/>
      <c r="V4" s="199" t="s">
        <v>48</v>
      </c>
      <c r="W4" s="24" t="s">
        <v>6</v>
      </c>
      <c r="X4" s="25" t="s">
        <v>13</v>
      </c>
      <c r="Y4" s="26" t="s">
        <v>14</v>
      </c>
      <c r="Z4" s="27"/>
      <c r="AA4" s="28"/>
      <c r="AB4" s="28"/>
      <c r="AC4" s="29"/>
      <c r="AD4" s="29"/>
      <c r="AE4" s="29"/>
      <c r="AF4" s="29"/>
    </row>
    <row r="5" spans="2:36" s="36" customFormat="1" ht="44.4">
      <c r="B5" s="130">
        <v>6</v>
      </c>
      <c r="C5" s="373"/>
      <c r="D5" s="32" t="str">
        <f>'114.6月菜單'!$B$41</f>
        <v>香Q米飯</v>
      </c>
      <c r="E5" s="32" t="s">
        <v>15</v>
      </c>
      <c r="F5" s="1" t="s">
        <v>16</v>
      </c>
      <c r="G5" s="32" t="str">
        <f>'114.6月菜單'!$B$42</f>
        <v>素炒黑豆乾片(豆)</v>
      </c>
      <c r="H5" s="32" t="s">
        <v>17</v>
      </c>
      <c r="I5" s="1" t="s">
        <v>16</v>
      </c>
      <c r="J5" s="32" t="str">
        <f>'114.6月菜單'!$B$43</f>
        <v>家常豆腐(豆)</v>
      </c>
      <c r="K5" s="32" t="s">
        <v>17</v>
      </c>
      <c r="L5" s="1" t="s">
        <v>16</v>
      </c>
      <c r="M5" s="32" t="str">
        <f>'114.6月菜單'!$B$44</f>
        <v>高麗菜香菇</v>
      </c>
      <c r="N5" s="32" t="s">
        <v>17</v>
      </c>
      <c r="O5" s="1" t="s">
        <v>16</v>
      </c>
      <c r="P5" s="32" t="str">
        <f>'114.6月菜單'!$B$45</f>
        <v>季節蔬菜X2</v>
      </c>
      <c r="Q5" s="32" t="s">
        <v>18</v>
      </c>
      <c r="R5" s="1" t="s">
        <v>16</v>
      </c>
      <c r="S5" s="32" t="str">
        <f>'114.6月菜單'!$B$46</f>
        <v>榨菜豆皮湯(加)</v>
      </c>
      <c r="T5" s="32" t="s">
        <v>17</v>
      </c>
      <c r="U5" s="1" t="s">
        <v>16</v>
      </c>
      <c r="V5" s="374"/>
      <c r="W5" s="33" t="s">
        <v>44</v>
      </c>
      <c r="X5" s="34" t="s">
        <v>19</v>
      </c>
      <c r="Y5" s="35">
        <v>6</v>
      </c>
      <c r="Z5"/>
      <c r="AA5" s="16"/>
      <c r="AB5" s="17"/>
      <c r="AC5" s="16"/>
      <c r="AD5" s="16"/>
      <c r="AE5" s="16"/>
      <c r="AF5" s="16"/>
      <c r="AG5" s="76"/>
      <c r="AH5" s="76"/>
      <c r="AI5" s="78"/>
      <c r="AJ5" s="3"/>
    </row>
    <row r="6" spans="2:36" ht="28.05" customHeight="1">
      <c r="B6" s="131" t="s">
        <v>8</v>
      </c>
      <c r="C6" s="373"/>
      <c r="D6" s="2" t="s">
        <v>24</v>
      </c>
      <c r="E6" s="2"/>
      <c r="F6" s="2">
        <v>120</v>
      </c>
      <c r="G6" s="2" t="s">
        <v>260</v>
      </c>
      <c r="H6" s="2" t="s">
        <v>89</v>
      </c>
      <c r="I6" s="2">
        <v>60</v>
      </c>
      <c r="J6" s="2" t="s">
        <v>97</v>
      </c>
      <c r="K6" s="2" t="s">
        <v>89</v>
      </c>
      <c r="L6" s="2">
        <v>80</v>
      </c>
      <c r="M6" s="2" t="s">
        <v>145</v>
      </c>
      <c r="N6" s="2"/>
      <c r="O6" s="2">
        <v>50</v>
      </c>
      <c r="P6" s="2" t="s">
        <v>60</v>
      </c>
      <c r="Q6" s="2"/>
      <c r="R6" s="2">
        <v>100</v>
      </c>
      <c r="S6" s="2" t="s">
        <v>194</v>
      </c>
      <c r="T6" s="2" t="s">
        <v>148</v>
      </c>
      <c r="U6" s="2">
        <v>30</v>
      </c>
      <c r="V6" s="375"/>
      <c r="W6" s="90">
        <f>Y5*15+Y6*0+Y7*5+Y8*0+Y9*15+Y10*12+15</f>
        <v>119</v>
      </c>
      <c r="X6" s="38" t="s">
        <v>25</v>
      </c>
      <c r="Y6" s="39">
        <v>2.4</v>
      </c>
      <c r="Z6" s="15"/>
      <c r="AA6" s="17"/>
      <c r="AC6" s="17"/>
      <c r="AD6" s="17"/>
      <c r="AE6" s="17"/>
      <c r="AF6" s="17"/>
      <c r="AG6" s="90"/>
      <c r="AH6" s="90"/>
      <c r="AI6" s="91"/>
      <c r="AJ6" s="3"/>
    </row>
    <row r="7" spans="2:36" ht="28.05" customHeight="1">
      <c r="B7" s="131">
        <v>30</v>
      </c>
      <c r="C7" s="373"/>
      <c r="D7" s="2"/>
      <c r="E7" s="2"/>
      <c r="F7" s="2"/>
      <c r="G7" s="2"/>
      <c r="H7" s="45"/>
      <c r="I7" s="2"/>
      <c r="J7" s="2"/>
      <c r="K7" s="2"/>
      <c r="L7" s="2"/>
      <c r="M7" s="2" t="s">
        <v>144</v>
      </c>
      <c r="N7" s="87"/>
      <c r="O7" s="2">
        <v>1</v>
      </c>
      <c r="P7" s="2" t="s">
        <v>60</v>
      </c>
      <c r="Q7" s="2"/>
      <c r="R7" s="2">
        <v>100</v>
      </c>
      <c r="S7" s="2" t="s">
        <v>201</v>
      </c>
      <c r="T7" s="2" t="s">
        <v>81</v>
      </c>
      <c r="U7" s="2">
        <v>10</v>
      </c>
      <c r="V7" s="375"/>
      <c r="W7" s="40" t="s">
        <v>46</v>
      </c>
      <c r="X7" s="41" t="s">
        <v>27</v>
      </c>
      <c r="Y7" s="39">
        <v>2.8</v>
      </c>
      <c r="AA7" s="42"/>
      <c r="AC7" s="43"/>
      <c r="AD7" s="17"/>
      <c r="AE7" s="17"/>
      <c r="AF7" s="44"/>
      <c r="AG7" s="76"/>
      <c r="AH7" s="76"/>
      <c r="AI7" s="78"/>
      <c r="AJ7" s="3"/>
    </row>
    <row r="8" spans="2:36" ht="28.05" customHeight="1">
      <c r="B8" s="131" t="s">
        <v>10</v>
      </c>
      <c r="C8" s="373"/>
      <c r="D8" s="2"/>
      <c r="E8" s="2"/>
      <c r="F8" s="2"/>
      <c r="G8" s="2"/>
      <c r="H8" s="2"/>
      <c r="I8" s="2"/>
      <c r="J8" s="2"/>
      <c r="K8" s="2"/>
      <c r="L8" s="2"/>
      <c r="M8" s="2" t="s">
        <v>116</v>
      </c>
      <c r="N8" s="2"/>
      <c r="O8" s="2">
        <v>1</v>
      </c>
      <c r="P8" s="2"/>
      <c r="Q8" s="2"/>
      <c r="R8" s="2"/>
      <c r="S8" s="2" t="s">
        <v>112</v>
      </c>
      <c r="T8" s="2"/>
      <c r="U8" s="2">
        <v>1</v>
      </c>
      <c r="V8" s="375"/>
      <c r="W8" s="88">
        <f>Y5*0+Y6*5+Y7*0+Y8*5+Y9*0+Y10*8</f>
        <v>24.5</v>
      </c>
      <c r="X8" s="41" t="s">
        <v>30</v>
      </c>
      <c r="Y8" s="39">
        <v>2.5</v>
      </c>
      <c r="Z8" s="15"/>
      <c r="AC8" s="17"/>
      <c r="AD8" s="17"/>
      <c r="AE8" s="17"/>
      <c r="AF8" s="17"/>
      <c r="AG8" s="90"/>
      <c r="AH8" s="90"/>
      <c r="AI8" s="78"/>
      <c r="AJ8" s="3"/>
    </row>
    <row r="9" spans="2:36" ht="28.05" customHeight="1">
      <c r="B9" s="377" t="s">
        <v>37</v>
      </c>
      <c r="C9" s="373"/>
      <c r="D9" s="87"/>
      <c r="E9" s="4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375"/>
      <c r="W9" s="40" t="s">
        <v>47</v>
      </c>
      <c r="X9" s="41" t="s">
        <v>33</v>
      </c>
      <c r="Y9" s="39">
        <v>0</v>
      </c>
      <c r="AC9" s="17"/>
      <c r="AD9" s="17"/>
      <c r="AE9" s="17"/>
      <c r="AF9" s="17"/>
      <c r="AG9" s="76"/>
      <c r="AH9" s="76"/>
      <c r="AI9" s="78"/>
      <c r="AJ9" s="3"/>
    </row>
    <row r="10" spans="2:36" ht="28.05" customHeight="1">
      <c r="B10" s="377"/>
      <c r="C10" s="373"/>
      <c r="D10" s="87"/>
      <c r="E10" s="45"/>
      <c r="F10" s="2"/>
      <c r="G10" s="2"/>
      <c r="H10" s="45"/>
      <c r="I10" s="2"/>
      <c r="J10" s="2"/>
      <c r="K10" s="45"/>
      <c r="L10" s="2"/>
      <c r="M10" s="2"/>
      <c r="N10" s="45"/>
      <c r="O10" s="2"/>
      <c r="P10" s="2"/>
      <c r="Q10" s="45"/>
      <c r="R10" s="2"/>
      <c r="S10" s="2"/>
      <c r="T10" s="45"/>
      <c r="U10" s="2"/>
      <c r="V10" s="375"/>
      <c r="W10" s="88">
        <f>Y5*2+Y6*7+Y7*1+Y8*0+Y9*0+Y10*8</f>
        <v>31.6</v>
      </c>
      <c r="X10" s="80" t="s">
        <v>42</v>
      </c>
      <c r="Y10" s="46">
        <v>0</v>
      </c>
      <c r="Z10" s="15"/>
      <c r="AG10" s="90"/>
      <c r="AH10" s="90"/>
      <c r="AI10" s="14"/>
      <c r="AJ10" s="3"/>
    </row>
    <row r="11" spans="2:36" ht="28.05" customHeight="1">
      <c r="B11" s="132" t="s">
        <v>36</v>
      </c>
      <c r="C11" s="99"/>
      <c r="D11" s="87"/>
      <c r="E11" s="45"/>
      <c r="F11" s="2"/>
      <c r="G11" s="2"/>
      <c r="H11" s="45"/>
      <c r="I11" s="2"/>
      <c r="J11" s="2"/>
      <c r="K11" s="45"/>
      <c r="L11" s="2"/>
      <c r="M11" s="2"/>
      <c r="N11" s="45"/>
      <c r="O11" s="2"/>
      <c r="P11" s="2"/>
      <c r="Q11" s="45"/>
      <c r="R11" s="2"/>
      <c r="S11" s="2"/>
      <c r="T11" s="45"/>
      <c r="U11" s="2"/>
      <c r="V11" s="375"/>
      <c r="W11" s="40" t="s">
        <v>12</v>
      </c>
      <c r="X11" s="49"/>
      <c r="Y11" s="39"/>
      <c r="AG11" s="76"/>
      <c r="AH11" s="76"/>
      <c r="AI11" s="77"/>
      <c r="AJ11" s="3"/>
    </row>
    <row r="12" spans="2:36" ht="28.05" customHeight="1">
      <c r="B12" s="133"/>
      <c r="C12" s="134"/>
      <c r="D12" s="184"/>
      <c r="E12" s="185"/>
      <c r="F12" s="180"/>
      <c r="G12" s="180"/>
      <c r="H12" s="185"/>
      <c r="I12" s="180"/>
      <c r="J12" s="180"/>
      <c r="K12" s="185"/>
      <c r="L12" s="180"/>
      <c r="M12" s="180"/>
      <c r="N12" s="185"/>
      <c r="O12" s="180"/>
      <c r="P12" s="180"/>
      <c r="Q12" s="185"/>
      <c r="R12" s="180"/>
      <c r="S12" s="180"/>
      <c r="T12" s="185"/>
      <c r="U12" s="180"/>
      <c r="V12" s="376"/>
      <c r="W12" s="89">
        <f>W6*4+W10*4+W8*9</f>
        <v>822.9</v>
      </c>
      <c r="X12" s="135"/>
      <c r="Y12" s="136"/>
      <c r="Z12" s="15"/>
      <c r="AC12" s="52"/>
      <c r="AD12" s="52"/>
      <c r="AE12" s="52"/>
      <c r="AG12" s="92"/>
      <c r="AH12" s="92"/>
      <c r="AI12" s="13"/>
      <c r="AJ12" s="3"/>
    </row>
    <row r="13" spans="2:36" s="36" customFormat="1" ht="28.05" customHeight="1">
      <c r="B13" s="37"/>
      <c r="C13" s="378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357"/>
      <c r="W13" s="33"/>
      <c r="X13" s="41"/>
      <c r="Y13" s="39"/>
      <c r="Z13" s="16"/>
      <c r="AA13" s="16"/>
      <c r="AB13" s="17"/>
      <c r="AC13" s="16" t="s">
        <v>20</v>
      </c>
      <c r="AD13" s="16" t="s">
        <v>21</v>
      </c>
      <c r="AE13" s="16" t="s">
        <v>22</v>
      </c>
      <c r="AF13" s="16" t="s">
        <v>23</v>
      </c>
      <c r="AG13" s="76"/>
    </row>
    <row r="14" spans="2:36" ht="28.05" customHeight="1">
      <c r="B14" s="37"/>
      <c r="C14" s="355"/>
      <c r="D14" s="2"/>
      <c r="E14" s="2"/>
      <c r="F14" s="2"/>
      <c r="G14" s="96"/>
      <c r="H14" s="96"/>
      <c r="I14" s="96"/>
      <c r="J14" s="2"/>
      <c r="K14" s="2"/>
      <c r="L14" s="2"/>
      <c r="M14" s="96"/>
      <c r="N14" s="96"/>
      <c r="O14" s="96"/>
      <c r="P14" s="2"/>
      <c r="Q14" s="2"/>
      <c r="R14" s="2"/>
      <c r="S14" s="2"/>
      <c r="T14" s="2"/>
      <c r="U14" s="2"/>
      <c r="V14" s="357"/>
      <c r="W14" s="90"/>
      <c r="X14" s="38"/>
      <c r="Y14" s="39"/>
      <c r="Z14" s="15"/>
      <c r="AA14" s="17" t="s">
        <v>26</v>
      </c>
      <c r="AB14" s="17">
        <v>6.2</v>
      </c>
      <c r="AC14" s="17">
        <f>AB14*2</f>
        <v>12.4</v>
      </c>
      <c r="AD14" s="17"/>
      <c r="AE14" s="17">
        <f>AB14*15</f>
        <v>93</v>
      </c>
      <c r="AF14" s="17">
        <f>AC14*4+AE14*4</f>
        <v>421.6</v>
      </c>
      <c r="AG14" s="90"/>
    </row>
    <row r="15" spans="2:36" ht="28.05" customHeight="1">
      <c r="B15" s="37"/>
      <c r="C15" s="355"/>
      <c r="D15" s="2"/>
      <c r="E15" s="2"/>
      <c r="F15" s="2"/>
      <c r="G15" s="96"/>
      <c r="H15" s="96"/>
      <c r="I15" s="96"/>
      <c r="J15" s="2"/>
      <c r="K15" s="2"/>
      <c r="L15" s="2"/>
      <c r="M15" s="196"/>
      <c r="N15" s="197"/>
      <c r="O15" s="96"/>
      <c r="P15" s="2"/>
      <c r="Q15" s="2"/>
      <c r="R15" s="2"/>
      <c r="S15" s="2"/>
      <c r="T15" s="2"/>
      <c r="U15" s="2"/>
      <c r="V15" s="357"/>
      <c r="W15" s="40"/>
      <c r="X15" s="41"/>
      <c r="Y15" s="39"/>
      <c r="AA15" s="42" t="s">
        <v>28</v>
      </c>
      <c r="AB15" s="17">
        <v>2</v>
      </c>
      <c r="AC15" s="43">
        <f>AB15*7</f>
        <v>14</v>
      </c>
      <c r="AD15" s="17">
        <f>AB15*5</f>
        <v>10</v>
      </c>
      <c r="AE15" s="17" t="s">
        <v>29</v>
      </c>
      <c r="AF15" s="44">
        <f>AC15*4+AD15*9</f>
        <v>146</v>
      </c>
      <c r="AG15" s="76"/>
    </row>
    <row r="16" spans="2:36" ht="28.05" customHeight="1">
      <c r="B16" s="37"/>
      <c r="C16" s="355"/>
      <c r="D16" s="2"/>
      <c r="E16" s="45"/>
      <c r="F16" s="2"/>
      <c r="G16" s="2"/>
      <c r="H16" s="45"/>
      <c r="I16" s="2"/>
      <c r="J16" s="2"/>
      <c r="K16" s="85"/>
      <c r="L16" s="2"/>
      <c r="M16" s="96"/>
      <c r="N16" s="96"/>
      <c r="O16" s="96"/>
      <c r="P16" s="2"/>
      <c r="Q16" s="45"/>
      <c r="R16" s="2"/>
      <c r="S16" s="2"/>
      <c r="T16" s="2"/>
      <c r="U16" s="2"/>
      <c r="V16" s="357"/>
      <c r="W16" s="88"/>
      <c r="X16" s="41"/>
      <c r="Y16" s="39"/>
      <c r="Z16" s="15"/>
      <c r="AA16" s="16" t="s">
        <v>31</v>
      </c>
      <c r="AB16" s="17">
        <v>1.6</v>
      </c>
      <c r="AC16" s="17">
        <f>AB16*1</f>
        <v>1.6</v>
      </c>
      <c r="AD16" s="17" t="s">
        <v>29</v>
      </c>
      <c r="AE16" s="17">
        <f>AB16*5</f>
        <v>8</v>
      </c>
      <c r="AF16" s="17">
        <f>AC16*4+AE16*4</f>
        <v>38.4</v>
      </c>
      <c r="AG16" s="90"/>
    </row>
    <row r="17" spans="2:33" ht="28.05" customHeight="1">
      <c r="B17" s="366"/>
      <c r="C17" s="355"/>
      <c r="D17" s="45"/>
      <c r="E17" s="45"/>
      <c r="F17" s="2"/>
      <c r="G17" s="2"/>
      <c r="H17" s="45"/>
      <c r="I17" s="2"/>
      <c r="J17" s="2"/>
      <c r="K17" s="45"/>
      <c r="L17" s="2"/>
      <c r="M17" s="96"/>
      <c r="N17" s="96"/>
      <c r="O17" s="96"/>
      <c r="P17" s="2"/>
      <c r="Q17" s="45"/>
      <c r="R17" s="2"/>
      <c r="S17" s="2"/>
      <c r="T17" s="2"/>
      <c r="U17" s="2"/>
      <c r="V17" s="357"/>
      <c r="W17" s="40"/>
      <c r="X17" s="41"/>
      <c r="Y17" s="39"/>
      <c r="AA17" s="16" t="s">
        <v>34</v>
      </c>
      <c r="AB17" s="17">
        <v>2.5</v>
      </c>
      <c r="AC17" s="17"/>
      <c r="AD17" s="17">
        <f>AB17*5</f>
        <v>12.5</v>
      </c>
      <c r="AE17" s="17" t="s">
        <v>29</v>
      </c>
      <c r="AF17" s="17">
        <f>AD17*9</f>
        <v>112.5</v>
      </c>
      <c r="AG17" s="76"/>
    </row>
    <row r="18" spans="2:33" ht="28.05" customHeight="1">
      <c r="B18" s="366"/>
      <c r="C18" s="355"/>
      <c r="D18" s="45"/>
      <c r="E18" s="45"/>
      <c r="F18" s="2"/>
      <c r="G18" s="2"/>
      <c r="H18" s="45"/>
      <c r="I18" s="2"/>
      <c r="J18" s="2"/>
      <c r="K18" s="45"/>
      <c r="L18" s="2"/>
      <c r="M18" s="2"/>
      <c r="N18" s="45"/>
      <c r="O18" s="2"/>
      <c r="P18" s="2"/>
      <c r="Q18" s="45"/>
      <c r="R18" s="2"/>
      <c r="S18" s="2"/>
      <c r="T18" s="45"/>
      <c r="U18" s="2"/>
      <c r="V18" s="357"/>
      <c r="W18" s="88"/>
      <c r="X18" s="80"/>
      <c r="Y18" s="46"/>
      <c r="Z18" s="15"/>
      <c r="AA18" s="16" t="s">
        <v>35</v>
      </c>
      <c r="AB18" s="17">
        <v>1</v>
      </c>
      <c r="AE18" s="16">
        <f>AB18*15</f>
        <v>15</v>
      </c>
      <c r="AG18" s="90"/>
    </row>
    <row r="19" spans="2:33" ht="28.05" customHeight="1">
      <c r="B19" s="132"/>
      <c r="C19" s="138"/>
      <c r="D19" s="45"/>
      <c r="E19" s="45"/>
      <c r="F19" s="2"/>
      <c r="G19" s="2"/>
      <c r="H19" s="45"/>
      <c r="I19" s="2"/>
      <c r="J19" s="2"/>
      <c r="K19" s="45"/>
      <c r="L19" s="2"/>
      <c r="M19" s="2"/>
      <c r="N19" s="45"/>
      <c r="O19" s="2"/>
      <c r="P19" s="2"/>
      <c r="Q19" s="45"/>
      <c r="R19" s="2"/>
      <c r="S19" s="2"/>
      <c r="T19" s="45"/>
      <c r="U19" s="2"/>
      <c r="V19" s="357"/>
      <c r="W19" s="40"/>
      <c r="X19" s="49"/>
      <c r="Y19" s="39"/>
      <c r="AC19" s="16">
        <f>SUM(AC14:AC18)</f>
        <v>28</v>
      </c>
      <c r="AD19" s="16">
        <f>SUM(AD14:AD18)</f>
        <v>22.5</v>
      </c>
      <c r="AE19" s="16">
        <f>SUM(AE14:AE18)</f>
        <v>116</v>
      </c>
      <c r="AF19" s="16">
        <f>AC19*4+AD19*9+AE19*4</f>
        <v>778.5</v>
      </c>
      <c r="AG19" s="76"/>
    </row>
    <row r="20" spans="2:33" ht="28.05" customHeight="1">
      <c r="B20" s="139"/>
      <c r="C20" s="140"/>
      <c r="D20" s="45"/>
      <c r="E20" s="45"/>
      <c r="F20" s="2"/>
      <c r="G20" s="2"/>
      <c r="H20" s="45"/>
      <c r="I20" s="2"/>
      <c r="J20" s="2"/>
      <c r="K20" s="45"/>
      <c r="L20" s="2"/>
      <c r="M20" s="2"/>
      <c r="N20" s="45"/>
      <c r="O20" s="2"/>
      <c r="P20" s="2"/>
      <c r="Q20" s="45"/>
      <c r="R20" s="2"/>
      <c r="S20" s="2"/>
      <c r="T20" s="45"/>
      <c r="U20" s="2"/>
      <c r="V20" s="358"/>
      <c r="W20" s="89"/>
      <c r="X20" s="53"/>
      <c r="Y20" s="54"/>
      <c r="Z20" s="15"/>
      <c r="AC20" s="52">
        <f>AC19*4/AF19</f>
        <v>0.14386640976236351</v>
      </c>
      <c r="AD20" s="52">
        <f>AD19*9/AF19</f>
        <v>0.26011560693641617</v>
      </c>
      <c r="AE20" s="52">
        <f>AE19*4/AF19</f>
        <v>0.59601798330122024</v>
      </c>
      <c r="AG20" s="92"/>
    </row>
    <row r="21" spans="2:33" s="36" customFormat="1" ht="28.05" customHeight="1">
      <c r="B21" s="31"/>
      <c r="C21" s="373"/>
      <c r="D21" s="32"/>
      <c r="E21" s="32"/>
      <c r="F21" s="32"/>
      <c r="G21" s="32"/>
      <c r="H21" s="32"/>
      <c r="I21" s="32"/>
      <c r="J21" s="32"/>
      <c r="K21" s="32"/>
      <c r="L21" s="186"/>
      <c r="M21" s="187"/>
      <c r="N21" s="32"/>
      <c r="O21" s="32"/>
      <c r="P21" s="32"/>
      <c r="Q21" s="32"/>
      <c r="R21" s="32"/>
      <c r="S21" s="32"/>
      <c r="T21" s="32"/>
      <c r="U21" s="32"/>
      <c r="V21" s="374"/>
      <c r="W21" s="33"/>
      <c r="X21" s="34"/>
      <c r="Y21" s="35"/>
      <c r="Z21" s="16"/>
      <c r="AA21" s="16"/>
      <c r="AB21" s="17"/>
      <c r="AC21" s="16" t="s">
        <v>20</v>
      </c>
      <c r="AD21" s="16" t="s">
        <v>21</v>
      </c>
      <c r="AE21" s="16" t="s">
        <v>22</v>
      </c>
      <c r="AF21" s="16" t="s">
        <v>23</v>
      </c>
      <c r="AG21" s="76"/>
    </row>
    <row r="22" spans="2:33" s="57" customFormat="1" ht="27.75" customHeight="1">
      <c r="B22" s="37"/>
      <c r="C22" s="37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375"/>
      <c r="W22" s="90"/>
      <c r="X22" s="38"/>
      <c r="Y22" s="39"/>
      <c r="Z22" s="55"/>
      <c r="AA22" s="56" t="s">
        <v>26</v>
      </c>
      <c r="AB22" s="56">
        <v>6.2</v>
      </c>
      <c r="AC22" s="56">
        <f>AB22*2</f>
        <v>12.4</v>
      </c>
      <c r="AD22" s="56"/>
      <c r="AE22" s="56">
        <f>AB22*15</f>
        <v>93</v>
      </c>
      <c r="AF22" s="56">
        <f>AC22*4+AE22*4</f>
        <v>421.6</v>
      </c>
      <c r="AG22" s="90"/>
    </row>
    <row r="23" spans="2:33" s="57" customFormat="1" ht="28.05" customHeight="1">
      <c r="B23" s="37"/>
      <c r="C23" s="37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375"/>
      <c r="W23" s="40"/>
      <c r="X23" s="41"/>
      <c r="Y23" s="39"/>
      <c r="AA23" s="58" t="s">
        <v>28</v>
      </c>
      <c r="AB23" s="56">
        <v>2.2000000000000002</v>
      </c>
      <c r="AC23" s="59">
        <f>AB23*7</f>
        <v>15.400000000000002</v>
      </c>
      <c r="AD23" s="56">
        <f>AB23*5</f>
        <v>11</v>
      </c>
      <c r="AE23" s="56" t="s">
        <v>29</v>
      </c>
      <c r="AF23" s="60">
        <f>AC23*4+AD23*9</f>
        <v>160.60000000000002</v>
      </c>
      <c r="AG23" s="76"/>
    </row>
    <row r="24" spans="2:33" s="57" customFormat="1" ht="28.05" customHeight="1">
      <c r="B24" s="37"/>
      <c r="C24" s="373"/>
      <c r="D24" s="2"/>
      <c r="E24" s="2"/>
      <c r="F24" s="2"/>
      <c r="G24" s="2"/>
      <c r="H24" s="2"/>
      <c r="I24" s="2"/>
      <c r="J24" s="2"/>
      <c r="K24" s="45"/>
      <c r="L24" s="2"/>
      <c r="M24" s="2"/>
      <c r="N24" s="45"/>
      <c r="O24" s="2"/>
      <c r="P24" s="2"/>
      <c r="Q24" s="45"/>
      <c r="R24" s="2"/>
      <c r="S24" s="2"/>
      <c r="T24" s="2"/>
      <c r="U24" s="2"/>
      <c r="V24" s="375"/>
      <c r="W24" s="88"/>
      <c r="X24" s="41"/>
      <c r="Y24" s="39"/>
      <c r="Z24" s="55"/>
      <c r="AA24" s="61" t="s">
        <v>31</v>
      </c>
      <c r="AB24" s="56">
        <v>1.6</v>
      </c>
      <c r="AC24" s="56">
        <f>AB24*1</f>
        <v>1.6</v>
      </c>
      <c r="AD24" s="56" t="s">
        <v>29</v>
      </c>
      <c r="AE24" s="56">
        <f>AB24*5</f>
        <v>8</v>
      </c>
      <c r="AF24" s="56">
        <f>AC24*4+AE24*4</f>
        <v>38.4</v>
      </c>
      <c r="AG24" s="90"/>
    </row>
    <row r="25" spans="2:33" s="57" customFormat="1" ht="28.05" customHeight="1">
      <c r="B25" s="366"/>
      <c r="C25" s="373"/>
      <c r="D25" s="2"/>
      <c r="E25" s="2"/>
      <c r="F25" s="2"/>
      <c r="G25" s="2"/>
      <c r="H25" s="2"/>
      <c r="I25" s="2"/>
      <c r="J25" s="2"/>
      <c r="K25" s="87"/>
      <c r="L25" s="2"/>
      <c r="M25" s="2"/>
      <c r="N25" s="45"/>
      <c r="O25" s="2"/>
      <c r="P25" s="2"/>
      <c r="Q25" s="45"/>
      <c r="R25" s="2"/>
      <c r="S25" s="2"/>
      <c r="T25" s="45"/>
      <c r="U25" s="2"/>
      <c r="V25" s="375"/>
      <c r="W25" s="40"/>
      <c r="X25" s="41"/>
      <c r="Y25" s="39"/>
      <c r="AA25" s="61" t="s">
        <v>34</v>
      </c>
      <c r="AB25" s="56">
        <v>2.5</v>
      </c>
      <c r="AC25" s="56"/>
      <c r="AD25" s="56">
        <f>AB25*5</f>
        <v>12.5</v>
      </c>
      <c r="AE25" s="56" t="s">
        <v>29</v>
      </c>
      <c r="AF25" s="56">
        <f>AD25*9</f>
        <v>112.5</v>
      </c>
      <c r="AG25" s="76"/>
    </row>
    <row r="26" spans="2:33" s="57" customFormat="1" ht="28.05" customHeight="1">
      <c r="B26" s="366"/>
      <c r="C26" s="373"/>
      <c r="D26" s="2"/>
      <c r="E26" s="2"/>
      <c r="F26" s="2"/>
      <c r="G26" s="2"/>
      <c r="H26" s="2"/>
      <c r="I26" s="2"/>
      <c r="J26" s="2"/>
      <c r="K26" s="45"/>
      <c r="L26" s="2"/>
      <c r="M26" s="2"/>
      <c r="N26" s="45"/>
      <c r="O26" s="2"/>
      <c r="P26" s="2"/>
      <c r="Q26" s="45"/>
      <c r="R26" s="2"/>
      <c r="S26" s="2"/>
      <c r="T26" s="45"/>
      <c r="U26" s="2"/>
      <c r="V26" s="375"/>
      <c r="W26" s="88"/>
      <c r="X26" s="80"/>
      <c r="Y26" s="46"/>
      <c r="Z26" s="55"/>
      <c r="AA26" s="61" t="s">
        <v>35</v>
      </c>
      <c r="AB26" s="56"/>
      <c r="AC26" s="61"/>
      <c r="AD26" s="61"/>
      <c r="AE26" s="61">
        <f>AB26*15</f>
        <v>0</v>
      </c>
      <c r="AF26" s="61"/>
      <c r="AG26" s="90"/>
    </row>
    <row r="27" spans="2:33" s="57" customFormat="1" ht="28.05" customHeight="1">
      <c r="B27" s="132"/>
      <c r="C27" s="97"/>
      <c r="D27" s="2"/>
      <c r="E27" s="45"/>
      <c r="F27" s="2"/>
      <c r="G27" s="2"/>
      <c r="H27" s="45"/>
      <c r="I27" s="2"/>
      <c r="J27" s="2"/>
      <c r="K27" s="45"/>
      <c r="L27" s="2"/>
      <c r="M27" s="2"/>
      <c r="N27" s="45"/>
      <c r="O27" s="2"/>
      <c r="P27" s="2"/>
      <c r="Q27" s="45"/>
      <c r="R27" s="2"/>
      <c r="S27" s="2"/>
      <c r="T27" s="45"/>
      <c r="U27" s="2"/>
      <c r="V27" s="375"/>
      <c r="W27" s="40"/>
      <c r="X27" s="49"/>
      <c r="Y27" s="39"/>
      <c r="AA27" s="61"/>
      <c r="AB27" s="56"/>
      <c r="AC27" s="61">
        <f>SUM(AC22:AC26)</f>
        <v>29.400000000000006</v>
      </c>
      <c r="AD27" s="61">
        <f>SUM(AD22:AD26)</f>
        <v>23.5</v>
      </c>
      <c r="AE27" s="61">
        <f>SUM(AE22:AE26)</f>
        <v>101</v>
      </c>
      <c r="AF27" s="61">
        <f>AC27*4+AD27*9+AE27*4</f>
        <v>733.1</v>
      </c>
      <c r="AG27" s="76"/>
    </row>
    <row r="28" spans="2:33" s="57" customFormat="1" ht="28.05" customHeight="1" thickBot="1">
      <c r="B28" s="141"/>
      <c r="C28" s="98"/>
      <c r="D28" s="45"/>
      <c r="E28" s="45"/>
      <c r="F28" s="2"/>
      <c r="G28" s="2"/>
      <c r="H28" s="45"/>
      <c r="I28" s="2"/>
      <c r="J28" s="2"/>
      <c r="K28" s="45"/>
      <c r="L28" s="2"/>
      <c r="M28" s="2"/>
      <c r="N28" s="45"/>
      <c r="O28" s="2"/>
      <c r="P28" s="2"/>
      <c r="Q28" s="45"/>
      <c r="R28" s="2"/>
      <c r="S28" s="2"/>
      <c r="T28" s="45"/>
      <c r="U28" s="2"/>
      <c r="V28" s="379"/>
      <c r="W28" s="89"/>
      <c r="X28" s="53"/>
      <c r="Y28" s="54"/>
      <c r="Z28" s="55"/>
      <c r="AB28" s="67"/>
      <c r="AC28" s="68">
        <f>AC27*4/AF27</f>
        <v>0.16041467739735374</v>
      </c>
      <c r="AD28" s="68">
        <f>AD27*9/AF27</f>
        <v>0.28850088664575091</v>
      </c>
      <c r="AE28" s="68">
        <f>AE27*4/AF27</f>
        <v>0.55108443595689538</v>
      </c>
      <c r="AG28" s="92"/>
    </row>
    <row r="29" spans="2:33" s="36" customFormat="1" ht="28.05" customHeight="1">
      <c r="B29" s="31"/>
      <c r="C29" s="373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74"/>
      <c r="W29" s="33"/>
      <c r="X29" s="34"/>
      <c r="Y29" s="35"/>
      <c r="Z29" s="16"/>
      <c r="AA29" s="16"/>
      <c r="AB29" s="17"/>
      <c r="AC29" s="16" t="s">
        <v>20</v>
      </c>
      <c r="AD29" s="16" t="s">
        <v>21</v>
      </c>
      <c r="AE29" s="16" t="s">
        <v>22</v>
      </c>
      <c r="AF29" s="16" t="s">
        <v>23</v>
      </c>
      <c r="AG29" s="76"/>
    </row>
    <row r="30" spans="2:33" ht="28.05" customHeight="1">
      <c r="B30" s="37"/>
      <c r="C30" s="373"/>
      <c r="D30" s="2"/>
      <c r="E30" s="2"/>
      <c r="F30" s="2"/>
      <c r="G30" s="2"/>
      <c r="H30" s="2"/>
      <c r="I30" s="2"/>
      <c r="J30" s="2"/>
      <c r="K30" s="2"/>
      <c r="L30" s="2"/>
      <c r="M30" s="96"/>
      <c r="N30" s="96"/>
      <c r="O30" s="96"/>
      <c r="P30" s="2"/>
      <c r="Q30" s="2"/>
      <c r="R30" s="2"/>
      <c r="S30" s="2"/>
      <c r="T30" s="2"/>
      <c r="U30" s="2"/>
      <c r="V30" s="375"/>
      <c r="W30" s="90"/>
      <c r="X30" s="38"/>
      <c r="Y30" s="39"/>
      <c r="Z30" s="15"/>
      <c r="AA30" s="17" t="s">
        <v>26</v>
      </c>
      <c r="AB30" s="17">
        <v>6.3</v>
      </c>
      <c r="AC30" s="17">
        <f>AB30*2</f>
        <v>12.6</v>
      </c>
      <c r="AD30" s="17"/>
      <c r="AE30" s="17">
        <f>AB30*15</f>
        <v>94.5</v>
      </c>
      <c r="AF30" s="17">
        <f>AC30*4+AE30*4</f>
        <v>428.4</v>
      </c>
      <c r="AG30" s="90"/>
    </row>
    <row r="31" spans="2:33" ht="28.05" customHeight="1">
      <c r="B31" s="37"/>
      <c r="C31" s="373"/>
      <c r="D31" s="2"/>
      <c r="E31" s="2"/>
      <c r="F31" s="2"/>
      <c r="G31" s="2"/>
      <c r="H31" s="2"/>
      <c r="I31" s="2"/>
      <c r="J31" s="2"/>
      <c r="K31" s="2"/>
      <c r="L31" s="2"/>
      <c r="M31" s="96"/>
      <c r="N31" s="96"/>
      <c r="O31" s="96"/>
      <c r="P31" s="2"/>
      <c r="Q31" s="45"/>
      <c r="R31" s="2"/>
      <c r="S31" s="2"/>
      <c r="T31" s="2"/>
      <c r="U31" s="2"/>
      <c r="V31" s="375"/>
      <c r="W31" s="40"/>
      <c r="X31" s="41"/>
      <c r="Y31" s="39"/>
      <c r="AA31" s="42" t="s">
        <v>28</v>
      </c>
      <c r="AB31" s="17">
        <v>2</v>
      </c>
      <c r="AC31" s="43">
        <f>AB31*7</f>
        <v>14</v>
      </c>
      <c r="AD31" s="17">
        <f>AB31*5</f>
        <v>10</v>
      </c>
      <c r="AE31" s="17" t="s">
        <v>29</v>
      </c>
      <c r="AF31" s="44">
        <f>AC31*4+AD31*9</f>
        <v>146</v>
      </c>
      <c r="AG31" s="76"/>
    </row>
    <row r="32" spans="2:33" ht="28.05" customHeight="1">
      <c r="B32" s="37"/>
      <c r="C32" s="373"/>
      <c r="D32" s="45"/>
      <c r="E32" s="45"/>
      <c r="F32" s="2"/>
      <c r="G32" s="2"/>
      <c r="H32" s="45"/>
      <c r="I32" s="2"/>
      <c r="J32" s="2"/>
      <c r="K32" s="85"/>
      <c r="L32" s="2"/>
      <c r="M32" s="96"/>
      <c r="N32" s="96"/>
      <c r="O32" s="96"/>
      <c r="P32" s="2"/>
      <c r="Q32" s="45"/>
      <c r="R32" s="2"/>
      <c r="S32" s="2"/>
      <c r="T32" s="2"/>
      <c r="U32" s="2"/>
      <c r="V32" s="375"/>
      <c r="W32" s="88"/>
      <c r="X32" s="41"/>
      <c r="Y32" s="39"/>
      <c r="Z32" s="15"/>
      <c r="AA32" s="16" t="s">
        <v>31</v>
      </c>
      <c r="AB32" s="17">
        <v>1.7</v>
      </c>
      <c r="AC32" s="17">
        <f>AB32*1</f>
        <v>1.7</v>
      </c>
      <c r="AD32" s="17" t="s">
        <v>29</v>
      </c>
      <c r="AE32" s="17">
        <f>AB32*5</f>
        <v>8.5</v>
      </c>
      <c r="AF32" s="17">
        <f>AC32*4+AE32*4</f>
        <v>40.799999999999997</v>
      </c>
      <c r="AG32" s="90"/>
    </row>
    <row r="33" spans="2:33" ht="28.05" customHeight="1">
      <c r="B33" s="366"/>
      <c r="C33" s="373"/>
      <c r="D33" s="45"/>
      <c r="E33" s="45"/>
      <c r="F33" s="2"/>
      <c r="G33" s="2"/>
      <c r="H33" s="45"/>
      <c r="I33" s="2"/>
      <c r="J33" s="2"/>
      <c r="K33" s="45"/>
      <c r="L33" s="2"/>
      <c r="M33" s="96"/>
      <c r="N33" s="96"/>
      <c r="O33" s="96"/>
      <c r="P33" s="2"/>
      <c r="Q33" s="45"/>
      <c r="R33" s="2"/>
      <c r="S33" s="2"/>
      <c r="T33" s="85"/>
      <c r="U33" s="2"/>
      <c r="V33" s="375"/>
      <c r="W33" s="40"/>
      <c r="X33" s="41"/>
      <c r="Y33" s="39"/>
      <c r="AA33" s="16" t="s">
        <v>34</v>
      </c>
      <c r="AB33" s="17">
        <v>2.5</v>
      </c>
      <c r="AC33" s="17"/>
      <c r="AD33" s="17">
        <f>AB33*5</f>
        <v>12.5</v>
      </c>
      <c r="AE33" s="17" t="s">
        <v>29</v>
      </c>
      <c r="AF33" s="17">
        <f>AD33*9</f>
        <v>112.5</v>
      </c>
      <c r="AG33" s="76"/>
    </row>
    <row r="34" spans="2:33" ht="28.05" customHeight="1">
      <c r="B34" s="366"/>
      <c r="C34" s="373"/>
      <c r="D34" s="45"/>
      <c r="E34" s="45"/>
      <c r="F34" s="2"/>
      <c r="G34" s="2"/>
      <c r="H34" s="45"/>
      <c r="I34" s="2"/>
      <c r="J34" s="2"/>
      <c r="K34" s="45"/>
      <c r="L34" s="2"/>
      <c r="M34" s="2"/>
      <c r="N34" s="2"/>
      <c r="O34" s="2"/>
      <c r="P34" s="2"/>
      <c r="Q34" s="45"/>
      <c r="R34" s="2"/>
      <c r="S34" s="2"/>
      <c r="T34" s="45"/>
      <c r="U34" s="2"/>
      <c r="V34" s="375"/>
      <c r="W34" s="88"/>
      <c r="X34" s="80"/>
      <c r="Y34" s="46"/>
      <c r="Z34" s="114"/>
      <c r="AA34" s="16" t="s">
        <v>35</v>
      </c>
      <c r="AB34" s="17">
        <v>1</v>
      </c>
      <c r="AE34" s="16">
        <f>AB34*15</f>
        <v>15</v>
      </c>
      <c r="AG34" s="90"/>
    </row>
    <row r="35" spans="2:33" ht="28.05" customHeight="1">
      <c r="B35" s="132"/>
      <c r="C35" s="99"/>
      <c r="D35" s="45"/>
      <c r="E35" s="45"/>
      <c r="F35" s="2"/>
      <c r="G35" s="2"/>
      <c r="H35" s="45"/>
      <c r="I35" s="2"/>
      <c r="J35" s="2"/>
      <c r="K35" s="45"/>
      <c r="L35" s="2"/>
      <c r="M35" s="2"/>
      <c r="N35" s="45"/>
      <c r="O35" s="2"/>
      <c r="P35" s="2"/>
      <c r="Q35" s="45"/>
      <c r="R35" s="2"/>
      <c r="S35" s="2"/>
      <c r="T35" s="2"/>
      <c r="U35" s="2"/>
      <c r="V35" s="375"/>
      <c r="W35" s="40"/>
      <c r="X35" s="49"/>
      <c r="Y35" s="39"/>
      <c r="AC35" s="16">
        <f>SUM(AC30:AC34)</f>
        <v>28.3</v>
      </c>
      <c r="AD35" s="16">
        <f>SUM(AD30:AD34)</f>
        <v>22.5</v>
      </c>
      <c r="AE35" s="16">
        <f>SUM(AE30:AE34)</f>
        <v>118</v>
      </c>
      <c r="AF35" s="16">
        <f>AC35*4+AD35*9+AE35*4</f>
        <v>787.7</v>
      </c>
      <c r="AG35" s="76"/>
    </row>
    <row r="36" spans="2:33" ht="28.05" customHeight="1">
      <c r="B36" s="142"/>
      <c r="C36" s="100"/>
      <c r="D36" s="45"/>
      <c r="E36" s="45"/>
      <c r="F36" s="2"/>
      <c r="G36" s="2"/>
      <c r="H36" s="45"/>
      <c r="I36" s="2"/>
      <c r="J36" s="2"/>
      <c r="K36" s="45"/>
      <c r="L36" s="2"/>
      <c r="M36" s="2"/>
      <c r="N36" s="45"/>
      <c r="O36" s="2"/>
      <c r="P36" s="2"/>
      <c r="Q36" s="45"/>
      <c r="R36" s="2"/>
      <c r="S36" s="2"/>
      <c r="T36" s="45"/>
      <c r="U36" s="2"/>
      <c r="V36" s="379"/>
      <c r="W36" s="89"/>
      <c r="X36" s="53"/>
      <c r="Y36" s="54"/>
      <c r="Z36" s="15"/>
      <c r="AC36" s="52">
        <f>AC35*4/AF35</f>
        <v>0.14370953408658119</v>
      </c>
      <c r="AD36" s="52">
        <f>AD35*9/AF35</f>
        <v>0.25707756760187889</v>
      </c>
      <c r="AE36" s="52">
        <f>AE35*4/AF35</f>
        <v>0.5992128983115399</v>
      </c>
      <c r="AG36" s="92"/>
    </row>
    <row r="37" spans="2:33" s="36" customFormat="1" ht="28.05" customHeight="1">
      <c r="B37" s="130"/>
      <c r="C37" s="373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74"/>
      <c r="W37" s="33"/>
      <c r="X37" s="34"/>
      <c r="Y37" s="35"/>
      <c r="Z37" s="16"/>
      <c r="AA37" s="16"/>
      <c r="AB37" s="17"/>
      <c r="AC37" s="16"/>
      <c r="AD37" s="16" t="s">
        <v>21</v>
      </c>
      <c r="AE37" s="16" t="s">
        <v>22</v>
      </c>
      <c r="AF37" s="16" t="s">
        <v>23</v>
      </c>
      <c r="AG37" s="76"/>
    </row>
    <row r="38" spans="2:33" ht="28.05" customHeight="1">
      <c r="B38" s="131"/>
      <c r="C38" s="373"/>
      <c r="D38" s="2"/>
      <c r="E38" s="2"/>
      <c r="F38" s="2"/>
      <c r="G38" s="57"/>
      <c r="H38" s="102"/>
      <c r="I38" s="10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375"/>
      <c r="W38" s="88"/>
      <c r="X38" s="38"/>
      <c r="Y38" s="39"/>
      <c r="Z38" s="15"/>
      <c r="AA38" s="17"/>
      <c r="AC38" s="17"/>
      <c r="AD38" s="17"/>
      <c r="AE38" s="17">
        <f>AB38*15</f>
        <v>0</v>
      </c>
      <c r="AF38" s="17">
        <f>AC38*4+AE38*4</f>
        <v>0</v>
      </c>
      <c r="AG38" s="90"/>
    </row>
    <row r="39" spans="2:33" ht="28.05" customHeight="1">
      <c r="B39" s="131"/>
      <c r="C39" s="373"/>
      <c r="D39" s="2"/>
      <c r="E39" s="2"/>
      <c r="F39" s="2"/>
      <c r="G39" s="57"/>
      <c r="H39" s="110"/>
      <c r="I39" s="10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375"/>
      <c r="W39" s="40"/>
      <c r="X39" s="41"/>
      <c r="Y39" s="39"/>
      <c r="AA39" s="42"/>
      <c r="AC39" s="43"/>
      <c r="AD39" s="17">
        <f>AB39*5</f>
        <v>0</v>
      </c>
      <c r="AE39" s="17" t="s">
        <v>29</v>
      </c>
      <c r="AF39" s="44">
        <f>AC39*4+AD39*9</f>
        <v>0</v>
      </c>
      <c r="AG39" s="76"/>
    </row>
    <row r="40" spans="2:33" ht="28.05" customHeight="1">
      <c r="B40" s="131"/>
      <c r="C40" s="373"/>
      <c r="D40" s="2"/>
      <c r="E40" s="2"/>
      <c r="F40" s="2"/>
      <c r="G40" s="57"/>
      <c r="H40" s="110"/>
      <c r="I40" s="10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75"/>
      <c r="W40" s="88"/>
      <c r="X40" s="41"/>
      <c r="Y40" s="39"/>
      <c r="Z40" s="15"/>
      <c r="AC40" s="17"/>
      <c r="AD40" s="17" t="s">
        <v>29</v>
      </c>
      <c r="AE40" s="17">
        <f>AB40*5</f>
        <v>0</v>
      </c>
      <c r="AF40" s="17">
        <f>AC40*4+AE40*4</f>
        <v>0</v>
      </c>
      <c r="AG40" s="90"/>
    </row>
    <row r="41" spans="2:33" ht="28.05" customHeight="1">
      <c r="B41" s="377"/>
      <c r="C41" s="37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75"/>
      <c r="W41" s="40"/>
      <c r="X41" s="41"/>
      <c r="Y41" s="39"/>
      <c r="AC41" s="17"/>
      <c r="AD41" s="17">
        <f>AB41*5</f>
        <v>0</v>
      </c>
      <c r="AE41" s="17" t="s">
        <v>29</v>
      </c>
      <c r="AF41" s="17">
        <f>AD41*9</f>
        <v>0</v>
      </c>
      <c r="AG41" s="76"/>
    </row>
    <row r="42" spans="2:33" ht="28.05" customHeight="1">
      <c r="B42" s="377"/>
      <c r="C42" s="373"/>
      <c r="D42" s="2"/>
      <c r="E42" s="2"/>
      <c r="F42" s="2"/>
      <c r="G42" s="2"/>
      <c r="H42" s="45"/>
      <c r="I42" s="2"/>
      <c r="J42" s="2"/>
      <c r="K42" s="45"/>
      <c r="L42" s="2"/>
      <c r="M42" s="2"/>
      <c r="N42" s="2"/>
      <c r="O42" s="2"/>
      <c r="P42" s="2"/>
      <c r="Q42" s="45"/>
      <c r="R42" s="2"/>
      <c r="S42" s="2"/>
      <c r="T42" s="45"/>
      <c r="U42" s="2"/>
      <c r="V42" s="375"/>
      <c r="W42" s="88"/>
      <c r="X42" s="80"/>
      <c r="Y42" s="46"/>
      <c r="Z42" s="15"/>
      <c r="AE42" s="16">
        <f>AB42*15</f>
        <v>0</v>
      </c>
      <c r="AG42" s="90"/>
    </row>
    <row r="43" spans="2:33" ht="28.05" customHeight="1">
      <c r="B43" s="132"/>
      <c r="C43" s="99"/>
      <c r="D43" s="87"/>
      <c r="E43" s="45"/>
      <c r="F43" s="2"/>
      <c r="G43" s="2"/>
      <c r="H43" s="45"/>
      <c r="I43" s="2"/>
      <c r="J43" s="2"/>
      <c r="K43" s="45"/>
      <c r="L43" s="2"/>
      <c r="M43" s="2"/>
      <c r="N43" s="45"/>
      <c r="O43" s="2"/>
      <c r="P43" s="2"/>
      <c r="Q43" s="45"/>
      <c r="R43" s="2"/>
      <c r="S43" s="2"/>
      <c r="T43" s="45"/>
      <c r="U43" s="2"/>
      <c r="V43" s="375"/>
      <c r="W43" s="40"/>
      <c r="X43" s="49"/>
      <c r="Y43" s="39"/>
      <c r="AD43" s="16">
        <f>SUM(AD38:AD42)</f>
        <v>0</v>
      </c>
      <c r="AE43" s="16">
        <f>SUM(AE38:AE42)</f>
        <v>0</v>
      </c>
      <c r="AF43" s="16">
        <f>AC43*4+AD43*9+AE43*4</f>
        <v>0</v>
      </c>
      <c r="AG43" s="76"/>
    </row>
    <row r="44" spans="2:33" ht="28.05" customHeight="1" thickBot="1">
      <c r="B44" s="143"/>
      <c r="C44" s="100"/>
      <c r="D44" s="120"/>
      <c r="E44" s="71"/>
      <c r="F44" s="72"/>
      <c r="G44" s="72"/>
      <c r="H44" s="71"/>
      <c r="I44" s="72"/>
      <c r="J44" s="72"/>
      <c r="K44" s="71"/>
      <c r="L44" s="72"/>
      <c r="M44" s="72"/>
      <c r="N44" s="71"/>
      <c r="O44" s="72"/>
      <c r="P44" s="72"/>
      <c r="Q44" s="71"/>
      <c r="R44" s="72"/>
      <c r="S44" s="72"/>
      <c r="T44" s="71"/>
      <c r="U44" s="72"/>
      <c r="V44" s="379"/>
      <c r="W44" s="181"/>
      <c r="X44" s="144"/>
      <c r="Y44" s="145"/>
      <c r="Z44" s="15"/>
      <c r="AC44" s="52"/>
      <c r="AD44" s="52" t="e">
        <f>AD43*9/AF43</f>
        <v>#DIV/0!</v>
      </c>
      <c r="AE44" s="52" t="e">
        <f>AE43*4/AF43</f>
        <v>#DIV/0!</v>
      </c>
      <c r="AG44" s="92"/>
    </row>
    <row r="45" spans="2:33" s="61" customFormat="1" ht="21.75" customHeight="1">
      <c r="B45" s="17"/>
      <c r="C45" s="16"/>
      <c r="D45"/>
      <c r="E45" s="188"/>
      <c r="F45" s="189"/>
      <c r="G45"/>
      <c r="H45" s="190"/>
      <c r="I45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72"/>
      <c r="X45" s="372"/>
      <c r="Y45" s="372"/>
      <c r="Z45" s="74"/>
      <c r="AB45" s="56"/>
    </row>
    <row r="46" spans="2:33">
      <c r="B46" s="56"/>
      <c r="C46" s="61"/>
      <c r="D46" s="353"/>
      <c r="E46" s="353"/>
      <c r="F46" s="380"/>
      <c r="G46" s="380"/>
      <c r="H46" s="191"/>
      <c r="K46" s="191"/>
      <c r="N46" s="191"/>
      <c r="Q46" s="191"/>
      <c r="T46" s="191"/>
    </row>
    <row r="47" spans="2:33" ht="28.2">
      <c r="D47" s="112"/>
      <c r="E47" s="112"/>
      <c r="F47" s="112"/>
    </row>
    <row r="48" spans="2:33" ht="28.2">
      <c r="D48" s="112"/>
      <c r="E48" s="112"/>
      <c r="F48" s="112"/>
    </row>
    <row r="49" spans="4:6" ht="28.2">
      <c r="D49" s="112"/>
      <c r="E49" s="112"/>
      <c r="F49" s="112"/>
    </row>
    <row r="50" spans="4:6" ht="28.2">
      <c r="D50" s="112"/>
      <c r="E50" s="112"/>
      <c r="F50" s="112"/>
    </row>
  </sheetData>
  <mergeCells count="20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V21:V28"/>
    <mergeCell ref="B25:B26"/>
    <mergeCell ref="B1:Y1"/>
    <mergeCell ref="B2:G2"/>
    <mergeCell ref="G3:L3"/>
    <mergeCell ref="C5:C10"/>
    <mergeCell ref="V5:V12"/>
    <mergeCell ref="B9:B10"/>
  </mergeCells>
  <phoneticPr fontId="19" type="noConversion"/>
  <pageMargins left="1.1599999999999999" right="0.17" top="0.18" bottom="0.17" header="0.5" footer="0.23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114.6月菜單</vt:lpstr>
      <vt:lpstr>第一明細</vt:lpstr>
      <vt:lpstr>第二週明細</vt:lpstr>
      <vt:lpstr>第三週明細 </vt:lpstr>
      <vt:lpstr>第四週明細 </vt:lpstr>
      <vt:lpstr>第五週明細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20250306</cp:lastModifiedBy>
  <cp:lastPrinted>2025-05-18T02:45:37Z</cp:lastPrinted>
  <dcterms:created xsi:type="dcterms:W3CDTF">2013-10-17T10:44:48Z</dcterms:created>
  <dcterms:modified xsi:type="dcterms:W3CDTF">2025-05-21T07:22:49Z</dcterms:modified>
</cp:coreProperties>
</file>