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AEB3E242-A463-4746-A9FF-2C2428C76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年4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 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8" l="1"/>
  <c r="W14" i="7"/>
  <c r="W14" i="21"/>
  <c r="G46" i="20" s="1"/>
  <c r="G29" i="21"/>
  <c r="J29" i="21"/>
  <c r="M29" i="21"/>
  <c r="P29" i="21"/>
  <c r="S29" i="21"/>
  <c r="D29" i="21"/>
  <c r="S21" i="21"/>
  <c r="P21" i="21"/>
  <c r="M21" i="21"/>
  <c r="J21" i="21"/>
  <c r="G21" i="21"/>
  <c r="D21" i="21"/>
  <c r="W34" i="21"/>
  <c r="Q46" i="20" s="1"/>
  <c r="W32" i="21"/>
  <c r="Q45" i="20" s="1"/>
  <c r="W30" i="21"/>
  <c r="O46" i="20" s="1"/>
  <c r="W26" i="21"/>
  <c r="M46" i="20" s="1"/>
  <c r="W24" i="21"/>
  <c r="M45" i="20" s="1"/>
  <c r="W22" i="21"/>
  <c r="K46" i="20" s="1"/>
  <c r="W18" i="21"/>
  <c r="I46" i="20" s="1"/>
  <c r="W16" i="21"/>
  <c r="I45" i="20" s="1"/>
  <c r="S13" i="21"/>
  <c r="P13" i="21"/>
  <c r="M13" i="21"/>
  <c r="J13" i="21"/>
  <c r="G13" i="21"/>
  <c r="W6" i="21"/>
  <c r="W36" i="21" l="1"/>
  <c r="O45" i="20" s="1"/>
  <c r="W28" i="21"/>
  <c r="K45" i="20" s="1"/>
  <c r="W20" i="21"/>
  <c r="G45" i="20" s="1"/>
  <c r="C9" i="20"/>
  <c r="E10" i="20"/>
  <c r="E9" i="20"/>
  <c r="C10" i="20"/>
  <c r="S5" i="7" l="1"/>
  <c r="P5" i="7"/>
  <c r="M5" i="7"/>
  <c r="J5" i="7"/>
  <c r="G5" i="7"/>
  <c r="D5" i="7"/>
  <c r="S5" i="3"/>
  <c r="P5" i="3"/>
  <c r="M5" i="3"/>
  <c r="J5" i="3"/>
  <c r="G5" i="3"/>
  <c r="D5" i="3"/>
  <c r="S13" i="3"/>
  <c r="P13" i="3"/>
  <c r="M13" i="3"/>
  <c r="J13" i="3"/>
  <c r="G13" i="3"/>
  <c r="D13" i="3"/>
  <c r="W18" i="3"/>
  <c r="I10" i="20" s="1"/>
  <c r="W16" i="3"/>
  <c r="I9" i="20" s="1"/>
  <c r="W14" i="3"/>
  <c r="D13" i="21"/>
  <c r="S5" i="21"/>
  <c r="P5" i="21"/>
  <c r="M5" i="21"/>
  <c r="J5" i="21"/>
  <c r="G5" i="21"/>
  <c r="D5" i="21"/>
  <c r="AE42" i="21"/>
  <c r="AE43" i="21" s="1"/>
  <c r="AD41" i="21"/>
  <c r="AF41" i="21" s="1"/>
  <c r="AE40" i="21"/>
  <c r="AC40" i="21"/>
  <c r="AF40" i="21" s="1"/>
  <c r="AD39" i="21"/>
  <c r="AD43" i="21" s="1"/>
  <c r="AC39" i="21"/>
  <c r="AC43" i="21" s="1"/>
  <c r="AE38" i="21"/>
  <c r="AC38" i="21"/>
  <c r="AF38" i="21" s="1"/>
  <c r="AE34" i="21"/>
  <c r="AD33" i="21"/>
  <c r="AF33" i="21" s="1"/>
  <c r="AE32" i="21"/>
  <c r="AE35" i="21" s="1"/>
  <c r="AC32" i="21"/>
  <c r="AF32" i="21" s="1"/>
  <c r="AD31" i="21"/>
  <c r="AD35" i="21" s="1"/>
  <c r="AC31" i="21"/>
  <c r="AF31" i="21" s="1"/>
  <c r="AF30" i="21"/>
  <c r="AE30" i="21"/>
  <c r="AC30" i="21"/>
  <c r="AC35" i="21" s="1"/>
  <c r="AD27" i="21"/>
  <c r="AE26" i="21"/>
  <c r="AD25" i="21"/>
  <c r="AF25" i="21" s="1"/>
  <c r="AE24" i="21"/>
  <c r="AE27" i="21" s="1"/>
  <c r="AC24" i="21"/>
  <c r="AF24" i="21" s="1"/>
  <c r="AD23" i="21"/>
  <c r="AC23" i="21"/>
  <c r="AF23" i="21" s="1"/>
  <c r="AE22" i="21"/>
  <c r="AC22" i="21"/>
  <c r="AC27" i="21" s="1"/>
  <c r="AE18" i="21"/>
  <c r="AD17" i="21"/>
  <c r="AF17" i="21" s="1"/>
  <c r="AE16" i="21"/>
  <c r="AC16" i="21"/>
  <c r="AF16" i="21" s="1"/>
  <c r="AD15" i="21"/>
  <c r="AD19" i="21" s="1"/>
  <c r="AC15" i="21"/>
  <c r="AE14" i="21"/>
  <c r="AE19" i="21" s="1"/>
  <c r="AC14" i="21"/>
  <c r="AF14" i="21" s="1"/>
  <c r="AE10" i="21"/>
  <c r="W10" i="21"/>
  <c r="E46" i="20" s="1"/>
  <c r="AD9" i="21"/>
  <c r="AF9" i="21" s="1"/>
  <c r="AF8" i="21"/>
  <c r="AE8" i="21"/>
  <c r="AC8" i="21"/>
  <c r="W8" i="21"/>
  <c r="E45" i="20" s="1"/>
  <c r="AD7" i="21"/>
  <c r="AD11" i="21" s="1"/>
  <c r="AC7" i="21"/>
  <c r="AF7" i="21" s="1"/>
  <c r="AE6" i="21"/>
  <c r="AE11" i="21" s="1"/>
  <c r="AC6" i="21"/>
  <c r="AC11" i="21" s="1"/>
  <c r="W20" i="3" l="1"/>
  <c r="G9" i="20" s="1"/>
  <c r="G10" i="20"/>
  <c r="W12" i="21"/>
  <c r="C45" i="20" s="1"/>
  <c r="C46" i="20"/>
  <c r="AF43" i="21"/>
  <c r="AC44" i="21" s="1"/>
  <c r="AD12" i="21"/>
  <c r="AD44" i="21"/>
  <c r="AD28" i="21"/>
  <c r="AF11" i="21"/>
  <c r="AC12" i="21"/>
  <c r="AF27" i="21"/>
  <c r="AC28" i="21" s="1"/>
  <c r="AF35" i="21"/>
  <c r="AE36" i="21" s="1"/>
  <c r="AE12" i="21"/>
  <c r="AE28" i="21"/>
  <c r="AF6" i="21"/>
  <c r="AC19" i="21"/>
  <c r="AF39" i="21"/>
  <c r="AF15" i="21"/>
  <c r="AF22" i="21"/>
  <c r="AC36" i="21" l="1"/>
  <c r="AF19" i="21"/>
  <c r="AE44" i="21"/>
  <c r="AD36" i="21"/>
  <c r="AD20" i="21" l="1"/>
  <c r="AE20" i="21"/>
  <c r="AC20" i="21"/>
  <c r="W10" i="7" l="1"/>
  <c r="E28" i="20" s="1"/>
  <c r="W8" i="7"/>
  <c r="E27" i="20" s="1"/>
  <c r="W6" i="7"/>
  <c r="C28" i="20" s="1"/>
  <c r="W12" i="7" l="1"/>
  <c r="C27" i="20" s="1"/>
  <c r="D37" i="4"/>
  <c r="W10" i="4" l="1"/>
  <c r="E19" i="20" s="1"/>
  <c r="W8" i="4"/>
  <c r="E18" i="20" s="1"/>
  <c r="W6" i="4"/>
  <c r="C19" i="20" s="1"/>
  <c r="S5" i="4"/>
  <c r="P5" i="4"/>
  <c r="M5" i="4"/>
  <c r="J5" i="4"/>
  <c r="G5" i="4"/>
  <c r="W14" i="4"/>
  <c r="W12" i="4" l="1"/>
  <c r="C18" i="20" s="1"/>
  <c r="D5" i="4" l="1"/>
  <c r="D37" i="3"/>
  <c r="W34" i="8" l="1"/>
  <c r="W32" i="8"/>
  <c r="W30" i="8"/>
  <c r="W34" i="4"/>
  <c r="W32" i="4"/>
  <c r="W30" i="4"/>
  <c r="W36" i="8" l="1"/>
  <c r="W36" i="4"/>
  <c r="J29" i="7"/>
  <c r="W34" i="7"/>
  <c r="W32" i="7"/>
  <c r="W30" i="7"/>
  <c r="W36" i="7" l="1"/>
  <c r="W18" i="8" l="1"/>
  <c r="W16" i="8"/>
  <c r="W24" i="7"/>
  <c r="W26" i="7"/>
  <c r="W18" i="7"/>
  <c r="W16" i="7"/>
  <c r="W24" i="4"/>
  <c r="W22" i="4"/>
  <c r="W16" i="4"/>
  <c r="W18" i="4"/>
  <c r="W20" i="8" l="1"/>
  <c r="W20" i="7"/>
  <c r="W20" i="4"/>
  <c r="AC38" i="3" l="1"/>
  <c r="AF38" i="3" s="1"/>
  <c r="AE38" i="3"/>
  <c r="AC39" i="3"/>
  <c r="AD39" i="3"/>
  <c r="AD43" i="3" s="1"/>
  <c r="AC40" i="3"/>
  <c r="AE40" i="3"/>
  <c r="AF40" i="3"/>
  <c r="AD41" i="3"/>
  <c r="AF41" i="3" s="1"/>
  <c r="AE42" i="3"/>
  <c r="AF39" i="3" l="1"/>
  <c r="AC43" i="3"/>
  <c r="AE43" i="3"/>
  <c r="AF43" i="3"/>
  <c r="AD44" i="3" s="1"/>
  <c r="D37" i="8"/>
  <c r="AE44" i="3" l="1"/>
  <c r="AC44" i="3"/>
  <c r="W26" i="8"/>
  <c r="W22" i="8"/>
  <c r="S29" i="8" l="1"/>
  <c r="P29" i="8"/>
  <c r="M29" i="8"/>
  <c r="J29" i="8"/>
  <c r="G29" i="8"/>
  <c r="D29" i="8"/>
  <c r="S21" i="8"/>
  <c r="P21" i="8"/>
  <c r="M21" i="8"/>
  <c r="J21" i="8"/>
  <c r="G21" i="8"/>
  <c r="D21" i="8"/>
  <c r="Q37" i="20"/>
  <c r="Q36" i="20"/>
  <c r="M37" i="20"/>
  <c r="W24" i="8"/>
  <c r="M36" i="20" s="1"/>
  <c r="K37" i="20"/>
  <c r="O36" i="20" l="1"/>
  <c r="O37" i="20"/>
  <c r="W28" i="8"/>
  <c r="K36" i="20" s="1"/>
  <c r="W10" i="8" l="1"/>
  <c r="W8" i="8"/>
  <c r="W6" i="8"/>
  <c r="W22" i="7"/>
  <c r="W26" i="4"/>
  <c r="W28" i="4" s="1"/>
  <c r="I19" i="20"/>
  <c r="I18" i="20"/>
  <c r="G19" i="20"/>
  <c r="W12" i="8" l="1"/>
  <c r="C37" i="20"/>
  <c r="G18" i="20"/>
  <c r="W28" i="7"/>
  <c r="S13" i="8"/>
  <c r="P13" i="8"/>
  <c r="M13" i="8"/>
  <c r="J13" i="8"/>
  <c r="G13" i="8"/>
  <c r="D13" i="8"/>
  <c r="I37" i="20"/>
  <c r="I36" i="20"/>
  <c r="G37" i="20"/>
  <c r="S13" i="7"/>
  <c r="P13" i="7"/>
  <c r="M13" i="7"/>
  <c r="J13" i="7"/>
  <c r="G13" i="7"/>
  <c r="D13" i="7"/>
  <c r="I28" i="20"/>
  <c r="I27" i="20"/>
  <c r="S13" i="4"/>
  <c r="P13" i="4"/>
  <c r="M13" i="4"/>
  <c r="J13" i="4"/>
  <c r="G13" i="4"/>
  <c r="D13" i="4"/>
  <c r="G27" i="20" l="1"/>
  <c r="G28" i="20"/>
  <c r="G36" i="20"/>
  <c r="D21" i="7" l="1"/>
  <c r="S29" i="4"/>
  <c r="P29" i="4"/>
  <c r="M29" i="4"/>
  <c r="J29" i="4"/>
  <c r="G29" i="4"/>
  <c r="D29" i="4"/>
  <c r="O19" i="20" l="1"/>
  <c r="Q18" i="20"/>
  <c r="Q19" i="20"/>
  <c r="O18" i="20" l="1"/>
  <c r="S5" i="8" l="1"/>
  <c r="P5" i="8"/>
  <c r="M5" i="8"/>
  <c r="J5" i="8"/>
  <c r="G5" i="8"/>
  <c r="D5" i="8"/>
  <c r="D37" i="7"/>
  <c r="S29" i="7"/>
  <c r="P29" i="7"/>
  <c r="M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D29" i="3"/>
  <c r="D21" i="3"/>
  <c r="Q28" i="20" l="1"/>
  <c r="O28" i="20"/>
  <c r="K28" i="20"/>
  <c r="Q27" i="20"/>
  <c r="C36" i="20"/>
  <c r="K18" i="20" l="1"/>
  <c r="O27" i="20"/>
  <c r="K19" i="20" l="1"/>
  <c r="E37" i="20" l="1"/>
  <c r="M27" i="20" l="1"/>
  <c r="M18" i="20"/>
  <c r="E36" i="20" l="1"/>
  <c r="M28" i="20"/>
  <c r="M19" i="20"/>
  <c r="K27" i="20" l="1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D43" i="4"/>
  <c r="AD35" i="4"/>
  <c r="AE19" i="4"/>
  <c r="AF6" i="4"/>
  <c r="AF30" i="4"/>
  <c r="AD27" i="4"/>
  <c r="AC11" i="4"/>
  <c r="AF24" i="3"/>
  <c r="AF9" i="4"/>
  <c r="AE27" i="3"/>
  <c r="AF30" i="3"/>
  <c r="AC35" i="3"/>
  <c r="AC27" i="3"/>
  <c r="AD27" i="3"/>
  <c r="AE19" i="3"/>
  <c r="AE35" i="3"/>
  <c r="AF16" i="3"/>
  <c r="AF14" i="3"/>
  <c r="AF32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E20" i="3"/>
  <c r="AD20" i="3"/>
  <c r="AC20" i="3"/>
</calcChain>
</file>

<file path=xl/sharedStrings.xml><?xml version="1.0" encoding="utf-8"?>
<sst xmlns="http://schemas.openxmlformats.org/spreadsheetml/2006/main" count="1267" uniqueCount="349">
  <si>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</si>
  <si>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</si>
  <si>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</si>
  <si>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</si>
  <si>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</si>
  <si>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</si>
  <si>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</si>
  <si>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</si>
  <si>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</si>
  <si>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</si>
  <si>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</si>
  <si>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</si>
  <si>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</si>
  <si>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</si>
  <si>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</si>
  <si>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</si>
  <si>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</si>
  <si>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</si>
  <si>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</si>
  <si>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</si>
  <si>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</si>
  <si>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</si>
  <si>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</si>
  <si>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</si>
  <si>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</si>
  <si>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</si>
  <si>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</si>
  <si>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</si>
  <si>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</si>
  <si>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</si>
  <si>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</si>
  <si>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</si>
  <si>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</si>
  <si>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</si>
  <si>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</si>
  <si>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</si>
  <si>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</si>
  <si>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</si>
  <si>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</si>
  <si>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</si>
  <si>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</si>
  <si>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</si>
  <si>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</si>
  <si>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</si>
  <si>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</si>
  <si>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</si>
  <si>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</si>
  <si>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</si>
  <si>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</si>
  <si>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</si>
  <si>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</si>
  <si>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</si>
  <si>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</si>
  <si>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</si>
  <si>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</si>
  <si>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煮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</si>
  <si>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</si>
  <si>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</si>
  <si>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</si>
  <si>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星期三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</si>
  <si>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</si>
  <si>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</si>
  <si>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</si>
  <si>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香Q米飯</t>
    <phoneticPr fontId="19" type="noConversion"/>
  </si>
  <si>
    <t>川燙</t>
    <phoneticPr fontId="19" type="noConversion"/>
  </si>
  <si>
    <t>白米</t>
    <phoneticPr fontId="19" type="noConversion"/>
  </si>
  <si>
    <t>蔬菜</t>
    <phoneticPr fontId="19" type="noConversion"/>
  </si>
  <si>
    <t>煮</t>
    <phoneticPr fontId="19" type="noConversion"/>
  </si>
  <si>
    <t>白蘿蔔</t>
    <phoneticPr fontId="19" type="noConversion"/>
  </si>
  <si>
    <t>煮</t>
    <phoneticPr fontId="19" type="noConversion"/>
  </si>
  <si>
    <t>冬瓜</t>
    <phoneticPr fontId="19" type="noConversion"/>
  </si>
  <si>
    <t>木耳</t>
    <phoneticPr fontId="19" type="noConversion"/>
  </si>
  <si>
    <t>不供餐</t>
    <phoneticPr fontId="19" type="noConversion"/>
  </si>
  <si>
    <t>香Q米飯</t>
    <phoneticPr fontId="19" type="noConversion"/>
  </si>
  <si>
    <t>季節蔬菜</t>
  </si>
  <si>
    <t>季節蔬菜</t>
    <phoneticPr fontId="19" type="noConversion"/>
  </si>
  <si>
    <t>熱量:</t>
    <phoneticPr fontId="19" type="noConversion"/>
  </si>
  <si>
    <t>蛋白質：</t>
    <phoneticPr fontId="19" type="noConversion"/>
  </si>
  <si>
    <t>佛跳牆</t>
    <phoneticPr fontId="19" type="noConversion"/>
  </si>
  <si>
    <t>煮</t>
    <phoneticPr fontId="19" type="noConversion"/>
  </si>
  <si>
    <t>川燙</t>
    <phoneticPr fontId="19" type="noConversion"/>
  </si>
  <si>
    <t>蔬菜</t>
    <phoneticPr fontId="19" type="noConversion"/>
  </si>
  <si>
    <t>洋蔥</t>
    <phoneticPr fontId="19" type="noConversion"/>
  </si>
  <si>
    <t>炸</t>
    <phoneticPr fontId="19" type="noConversion"/>
  </si>
  <si>
    <t>主食類</t>
    <phoneticPr fontId="19" type="noConversion"/>
  </si>
  <si>
    <t>蔬菜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</si>
  <si>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</si>
  <si>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</si>
  <si>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</si>
  <si>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</si>
  <si>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</si>
  <si>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筍乾</t>
    <phoneticPr fontId="19" type="noConversion"/>
  </si>
  <si>
    <t>豬絞肉</t>
    <phoneticPr fontId="19" type="noConversion"/>
  </si>
  <si>
    <t>芋頭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</si>
  <si>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</si>
  <si>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</si>
  <si>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</si>
  <si>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醣類：</t>
    <phoneticPr fontId="19" type="noConversion"/>
  </si>
  <si>
    <t>醣類：</t>
    <phoneticPr fontId="19" type="noConversion"/>
  </si>
  <si>
    <t>主食類</t>
    <phoneticPr fontId="19" type="noConversion"/>
  </si>
  <si>
    <t>主食類</t>
    <phoneticPr fontId="19" type="noConversion"/>
  </si>
  <si>
    <t>豆魚肉蛋類</t>
    <phoneticPr fontId="19" type="noConversion"/>
  </si>
  <si>
    <t>豆魚肉蛋類</t>
    <phoneticPr fontId="19" type="noConversion"/>
  </si>
  <si>
    <t>脂肪：</t>
    <phoneticPr fontId="19" type="noConversion"/>
  </si>
  <si>
    <t>油脂類</t>
    <phoneticPr fontId="19" type="noConversion"/>
  </si>
  <si>
    <t>油脂類</t>
    <phoneticPr fontId="19" type="noConversion"/>
  </si>
  <si>
    <t>蛋白質：</t>
    <phoneticPr fontId="19" type="noConversion"/>
  </si>
  <si>
    <t>蛋白質：</t>
    <phoneticPr fontId="19" type="noConversion"/>
  </si>
  <si>
    <t>水果類</t>
    <phoneticPr fontId="19" type="noConversion"/>
  </si>
  <si>
    <t>水果類</t>
    <phoneticPr fontId="19" type="noConversion"/>
  </si>
  <si>
    <t>奶類</t>
    <phoneticPr fontId="19" type="noConversion"/>
  </si>
  <si>
    <t>蔬菜</t>
    <phoneticPr fontId="19" type="noConversion"/>
  </si>
  <si>
    <t>豬肉片</t>
    <phoneticPr fontId="19" type="noConversion"/>
  </si>
  <si>
    <t>蔬菜類</t>
    <phoneticPr fontId="19" type="noConversion"/>
  </si>
  <si>
    <t>奶類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</si>
  <si>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</si>
  <si>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</si>
  <si>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</si>
  <si>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</si>
  <si>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</si>
  <si>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</si>
  <si>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雞排</t>
    <phoneticPr fontId="19" type="noConversion"/>
  </si>
  <si>
    <t>雞蛋</t>
    <phoneticPr fontId="19" type="noConversion"/>
  </si>
  <si>
    <t>炸</t>
    <phoneticPr fontId="19" type="noConversion"/>
  </si>
  <si>
    <t>脂肪：</t>
    <phoneticPr fontId="19" type="noConversion"/>
  </si>
  <si>
    <t>蔬菜類</t>
    <phoneticPr fontId="19" type="noConversion"/>
  </si>
  <si>
    <t>香Q米飯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</si>
  <si>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</si>
  <si>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</si>
  <si>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</si>
  <si>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煮</t>
    <phoneticPr fontId="19" type="noConversion"/>
  </si>
  <si>
    <t>滷</t>
    <phoneticPr fontId="19" type="noConversion"/>
  </si>
  <si>
    <t>味噌</t>
    <phoneticPr fontId="19" type="noConversion"/>
  </si>
  <si>
    <t>咕咾肉</t>
    <phoneticPr fontId="19" type="noConversion"/>
  </si>
  <si>
    <t>豬肉及豬可食部位原料之原產地:台灣</t>
  </si>
  <si>
    <t>竹筍</t>
    <phoneticPr fontId="19" type="noConversion"/>
  </si>
  <si>
    <t>烤</t>
    <phoneticPr fontId="19" type="noConversion"/>
  </si>
  <si>
    <t>季節蔬菜</t>
    <phoneticPr fontId="19" type="noConversion"/>
  </si>
  <si>
    <t>胡蘿蔔</t>
    <phoneticPr fontId="19" type="noConversion"/>
  </si>
  <si>
    <t>味噌海芽湯</t>
    <phoneticPr fontId="19" type="noConversion"/>
  </si>
  <si>
    <t>柳葉魚</t>
    <phoneticPr fontId="19" type="noConversion"/>
  </si>
  <si>
    <t>粉薑</t>
    <phoneticPr fontId="19" type="noConversion"/>
  </si>
  <si>
    <t>洋蔥</t>
  </si>
  <si>
    <t>乾香菇</t>
  </si>
  <si>
    <t>綠豆芽</t>
  </si>
  <si>
    <t>胡蘿蔔</t>
  </si>
  <si>
    <t>豬絞肉</t>
    <phoneticPr fontId="19" type="noConversion"/>
  </si>
  <si>
    <t>乾裙帶菜</t>
    <phoneticPr fontId="19" type="noConversion"/>
  </si>
  <si>
    <t>豆干片</t>
    <phoneticPr fontId="19" type="noConversion"/>
  </si>
  <si>
    <t>甘藍</t>
    <phoneticPr fontId="19" type="noConversion"/>
  </si>
  <si>
    <t>豬肉排</t>
    <phoneticPr fontId="19" type="noConversion"/>
  </si>
  <si>
    <t>手工肉羹</t>
    <phoneticPr fontId="19" type="noConversion"/>
  </si>
  <si>
    <t>金針菇</t>
    <phoneticPr fontId="19" type="noConversion"/>
  </si>
  <si>
    <t>木耳</t>
    <phoneticPr fontId="19" type="noConversion"/>
  </si>
  <si>
    <t>豬肉絲</t>
    <phoneticPr fontId="19" type="noConversion"/>
  </si>
  <si>
    <t>三色豆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</si>
  <si>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</si>
  <si>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</si>
  <si>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</si>
  <si>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</si>
  <si>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</si>
  <si>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</si>
  <si>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</si>
  <si>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</si>
  <si>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</si>
  <si>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白米</t>
    <phoneticPr fontId="19" type="noConversion"/>
  </si>
  <si>
    <t>油蔥酥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</si>
  <si>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</si>
  <si>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</si>
  <si>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</si>
  <si>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</si>
  <si>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</si>
  <si>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</si>
  <si>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</si>
  <si>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</si>
  <si>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</si>
  <si>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</si>
  <si>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酸菜</t>
  </si>
  <si>
    <t>木耳</t>
  </si>
  <si>
    <t>雞蛋</t>
  </si>
  <si>
    <t>傳統豆腐</t>
  </si>
  <si>
    <t>豆</t>
  </si>
  <si>
    <t>京醬肉絲</t>
    <phoneticPr fontId="19" type="noConversion"/>
  </si>
  <si>
    <t>蒸蛋</t>
    <phoneticPr fontId="19" type="noConversion"/>
  </si>
  <si>
    <t>香香柳葉魚</t>
    <phoneticPr fontId="19" type="noConversion"/>
  </si>
  <si>
    <t>竹筍湯</t>
    <phoneticPr fontId="19" type="noConversion"/>
  </si>
  <si>
    <t>1個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</si>
  <si>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</si>
  <si>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</si>
  <si>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</si>
  <si>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</si>
  <si>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綠豆芽</t>
    <phoneticPr fontId="19" type="noConversion"/>
  </si>
  <si>
    <t>粉薑</t>
    <phoneticPr fontId="19" type="noConversion"/>
  </si>
  <si>
    <t>蒸</t>
    <phoneticPr fontId="19" type="noConversion"/>
  </si>
  <si>
    <t>雞排</t>
    <phoneticPr fontId="19" type="noConversion"/>
  </si>
  <si>
    <t>雞蛋</t>
    <phoneticPr fontId="19" type="noConversion"/>
  </si>
  <si>
    <t>炒</t>
    <phoneticPr fontId="19" type="noConversion"/>
  </si>
  <si>
    <t>冬瓜湯</t>
    <phoneticPr fontId="19" type="noConversion"/>
  </si>
  <si>
    <t>傳統豆腐</t>
    <phoneticPr fontId="19" type="noConversion"/>
  </si>
  <si>
    <t>酸辣湯</t>
    <phoneticPr fontId="19" type="noConversion"/>
  </si>
  <si>
    <t>蒸</t>
    <phoneticPr fontId="19" type="noConversion"/>
  </si>
  <si>
    <t>雞蛋</t>
    <phoneticPr fontId="19" type="noConversion"/>
  </si>
  <si>
    <t>油蔥酥</t>
    <phoneticPr fontId="19" type="noConversion"/>
  </si>
  <si>
    <t>1個</t>
    <phoneticPr fontId="19" type="noConversion"/>
  </si>
  <si>
    <t>雞翅</t>
    <phoneticPr fontId="19" type="noConversion"/>
  </si>
  <si>
    <t>甘藍</t>
    <phoneticPr fontId="19" type="noConversion"/>
  </si>
  <si>
    <t>新鮮麻竹筍</t>
    <phoneticPr fontId="19" type="noConversion"/>
  </si>
  <si>
    <t>醬汁肉片</t>
    <phoneticPr fontId="19" type="noConversion"/>
  </si>
  <si>
    <t>2個</t>
    <phoneticPr fontId="19" type="noConversion"/>
  </si>
  <si>
    <t>鹽酥雞</t>
    <phoneticPr fontId="19" type="noConversion"/>
  </si>
  <si>
    <t>炸雞翅</t>
    <phoneticPr fontId="19" type="noConversion"/>
  </si>
  <si>
    <t>玉米濃湯</t>
    <phoneticPr fontId="19" type="noConversion"/>
  </si>
  <si>
    <t>芡</t>
    <phoneticPr fontId="19" type="noConversion"/>
  </si>
  <si>
    <t>珍珠丸子</t>
    <phoneticPr fontId="19" type="noConversion"/>
  </si>
  <si>
    <t>冷凍玉米粒</t>
    <phoneticPr fontId="19" type="noConversion"/>
  </si>
  <si>
    <t>黑豆乾</t>
    <phoneticPr fontId="19" type="noConversion"/>
  </si>
  <si>
    <t>兒童節/清明節</t>
    <phoneticPr fontId="19" type="noConversion"/>
  </si>
  <si>
    <t>兒童節/清明節假期</t>
    <phoneticPr fontId="19" type="noConversion"/>
  </si>
  <si>
    <t>豬肉及豬可食部位原料之原產地:台灣</t>
    <phoneticPr fontId="19" type="noConversion"/>
  </si>
  <si>
    <t>台式炒飯</t>
    <phoneticPr fontId="19" type="noConversion"/>
  </si>
  <si>
    <t>蝦卷x1</t>
    <phoneticPr fontId="19" type="noConversion"/>
  </si>
  <si>
    <t>香酥豬柳條</t>
    <phoneticPr fontId="19" type="noConversion"/>
  </si>
  <si>
    <t>白花菜針菇</t>
    <phoneticPr fontId="19" type="noConversion"/>
  </si>
  <si>
    <t>珍珠丸子X1</t>
    <phoneticPr fontId="19" type="noConversion"/>
  </si>
  <si>
    <t>海芽蛋花湯</t>
    <phoneticPr fontId="19" type="noConversion"/>
  </si>
  <si>
    <t>竹筍肉羹</t>
    <phoneticPr fontId="19" type="noConversion"/>
  </si>
  <si>
    <t>酢醬高麗菜</t>
    <phoneticPr fontId="19" type="noConversion"/>
  </si>
  <si>
    <t>酸菜白肉鍋</t>
    <phoneticPr fontId="19" type="noConversion"/>
  </si>
  <si>
    <t>乾香菇</t>
    <phoneticPr fontId="19" type="noConversion"/>
  </si>
  <si>
    <t>豬肉丁</t>
    <phoneticPr fontId="19" type="noConversion"/>
  </si>
  <si>
    <t>雞胸肉</t>
    <phoneticPr fontId="19" type="noConversion"/>
  </si>
  <si>
    <t>蝦卷</t>
    <phoneticPr fontId="19" type="noConversion"/>
  </si>
  <si>
    <t>海帶結</t>
    <phoneticPr fontId="19" type="noConversion"/>
  </si>
  <si>
    <t>關東煮</t>
    <phoneticPr fontId="19" type="noConversion"/>
  </si>
  <si>
    <t>雞丁</t>
    <phoneticPr fontId="19" type="noConversion"/>
  </si>
  <si>
    <t>台式炒麵</t>
    <phoneticPr fontId="19" type="noConversion"/>
  </si>
  <si>
    <t>玉米炒蛋</t>
    <phoneticPr fontId="19" type="noConversion"/>
  </si>
  <si>
    <t>酸白菜</t>
    <phoneticPr fontId="19" type="noConversion"/>
  </si>
  <si>
    <t>結球白菜</t>
    <phoneticPr fontId="19" type="noConversion"/>
  </si>
  <si>
    <t>馬鈴薯</t>
    <phoneticPr fontId="19" type="noConversion"/>
  </si>
  <si>
    <t>脆筍絲</t>
    <phoneticPr fontId="19" type="noConversion"/>
  </si>
  <si>
    <t>醃</t>
    <phoneticPr fontId="19" type="noConversion"/>
  </si>
  <si>
    <t>豆</t>
    <phoneticPr fontId="19" type="noConversion"/>
  </si>
  <si>
    <t>榨菜</t>
    <phoneticPr fontId="19" type="noConversion"/>
  </si>
  <si>
    <t>海芽薑絲湯</t>
    <phoneticPr fontId="19" type="noConversion"/>
  </si>
  <si>
    <t>芋泥酥卷</t>
    <phoneticPr fontId="19" type="noConversion"/>
  </si>
  <si>
    <t>3月31日(一)</t>
    <phoneticPr fontId="19" type="noConversion"/>
  </si>
  <si>
    <t>4月1日(二)</t>
    <phoneticPr fontId="19" type="noConversion"/>
  </si>
  <si>
    <t>4月2日(三)</t>
    <phoneticPr fontId="19" type="noConversion"/>
  </si>
  <si>
    <t>烤雞翅</t>
    <phoneticPr fontId="19" type="noConversion"/>
  </si>
  <si>
    <t>風味魚蛋</t>
    <phoneticPr fontId="19" type="noConversion"/>
  </si>
  <si>
    <t>4月7日(一)</t>
    <phoneticPr fontId="19" type="noConversion"/>
  </si>
  <si>
    <t>4月8日(二)</t>
    <phoneticPr fontId="19" type="noConversion"/>
  </si>
  <si>
    <t>4月9日(三)</t>
    <phoneticPr fontId="19" type="noConversion"/>
  </si>
  <si>
    <t>4月10日(四)</t>
    <phoneticPr fontId="19" type="noConversion"/>
  </si>
  <si>
    <t>4月11日(五)</t>
    <phoneticPr fontId="19" type="noConversion"/>
  </si>
  <si>
    <t>4月14日(一)</t>
    <phoneticPr fontId="19" type="noConversion"/>
  </si>
  <si>
    <t>4月15日(二)</t>
    <phoneticPr fontId="19" type="noConversion"/>
  </si>
  <si>
    <t>4月16日(三)</t>
    <phoneticPr fontId="19" type="noConversion"/>
  </si>
  <si>
    <t>4月17日(四)</t>
    <phoneticPr fontId="19" type="noConversion"/>
  </si>
  <si>
    <t>4月18日(五)</t>
    <phoneticPr fontId="19" type="noConversion"/>
  </si>
  <si>
    <t>4月21日(一)</t>
    <phoneticPr fontId="19" type="noConversion"/>
  </si>
  <si>
    <t>4月22日(二)</t>
    <phoneticPr fontId="19" type="noConversion"/>
  </si>
  <si>
    <t>4月23日(三)</t>
    <phoneticPr fontId="19" type="noConversion"/>
  </si>
  <si>
    <t>4月24日(四)</t>
    <phoneticPr fontId="19" type="noConversion"/>
  </si>
  <si>
    <t>4月25日(五)</t>
    <phoneticPr fontId="19" type="noConversion"/>
  </si>
  <si>
    <t>4月28日(一)</t>
    <phoneticPr fontId="19" type="noConversion"/>
  </si>
  <si>
    <t>4月29日(二)</t>
    <phoneticPr fontId="19" type="noConversion"/>
  </si>
  <si>
    <t>4月30日(三)</t>
    <phoneticPr fontId="19" type="noConversion"/>
  </si>
  <si>
    <t>5月1日(四)</t>
    <phoneticPr fontId="19" type="noConversion"/>
  </si>
  <si>
    <t>4月3日(四)</t>
    <phoneticPr fontId="19" type="noConversion"/>
  </si>
  <si>
    <t>4月4日(五)</t>
    <phoneticPr fontId="19" type="noConversion"/>
  </si>
  <si>
    <t>魚丸</t>
    <phoneticPr fontId="19" type="noConversion"/>
  </si>
  <si>
    <t>脆筍</t>
    <phoneticPr fontId="19" type="noConversion"/>
  </si>
  <si>
    <t>咖哩四色</t>
    <phoneticPr fontId="19" type="noConversion"/>
  </si>
  <si>
    <t>油蔥拌飯</t>
    <phoneticPr fontId="19" type="noConversion"/>
  </si>
  <si>
    <t>炒烏龍麵</t>
    <phoneticPr fontId="19" type="noConversion"/>
  </si>
  <si>
    <t>洋蔥雞丁</t>
    <phoneticPr fontId="19" type="noConversion"/>
  </si>
  <si>
    <t>香酥雞排</t>
    <phoneticPr fontId="19" type="noConversion"/>
  </si>
  <si>
    <t>滷肉排</t>
    <phoneticPr fontId="19" type="noConversion"/>
  </si>
  <si>
    <t>花枝丸X1</t>
    <phoneticPr fontId="19" type="noConversion"/>
  </si>
  <si>
    <t>蘿蔔滷肉</t>
    <phoneticPr fontId="19" type="noConversion"/>
  </si>
  <si>
    <t>雞塊X2</t>
    <phoneticPr fontId="19" type="noConversion"/>
  </si>
  <si>
    <t>白菜滷</t>
    <phoneticPr fontId="19" type="noConversion"/>
  </si>
  <si>
    <t>胡蘿蔔炒蛋</t>
    <phoneticPr fontId="19" type="noConversion"/>
  </si>
  <si>
    <t>菜頭湯</t>
    <phoneticPr fontId="19" type="noConversion"/>
  </si>
  <si>
    <t>卜蜂雞排</t>
    <phoneticPr fontId="19" type="noConversion"/>
  </si>
  <si>
    <t>蔬菜湯</t>
    <phoneticPr fontId="19" type="noConversion"/>
  </si>
  <si>
    <t>五香豆干X2</t>
    <phoneticPr fontId="19" type="noConversion"/>
  </si>
  <si>
    <t>香菇肉燥</t>
    <phoneticPr fontId="19" type="noConversion"/>
  </si>
  <si>
    <t>柴香豆腐X1</t>
    <phoneticPr fontId="19" type="noConversion"/>
  </si>
  <si>
    <t>豆芽拌肉燥</t>
    <phoneticPr fontId="19" type="noConversion"/>
  </si>
  <si>
    <t>榨菜肉絲湯</t>
    <phoneticPr fontId="19" type="noConversion"/>
  </si>
  <si>
    <t>5月2日(五)</t>
    <phoneticPr fontId="19" type="noConversion"/>
  </si>
  <si>
    <t>冷凍雞塊</t>
    <phoneticPr fontId="19" type="noConversion"/>
  </si>
  <si>
    <t>雙絲炒蛋</t>
    <phoneticPr fontId="19" type="noConversion"/>
  </si>
  <si>
    <t>咖哩粉</t>
    <phoneticPr fontId="19" type="noConversion"/>
  </si>
  <si>
    <t>冷凍白花菜</t>
    <phoneticPr fontId="19" type="noConversion"/>
  </si>
  <si>
    <t>花枝丸</t>
    <phoneticPr fontId="19" type="noConversion"/>
  </si>
  <si>
    <t>肉羹</t>
    <phoneticPr fontId="19" type="noConversion"/>
  </si>
  <si>
    <t>烏龍麵</t>
    <phoneticPr fontId="19" type="noConversion"/>
  </si>
  <si>
    <t>豆干</t>
    <phoneticPr fontId="19" type="noConversion"/>
  </si>
  <si>
    <t>2片</t>
    <phoneticPr fontId="19" type="noConversion"/>
  </si>
  <si>
    <t>醃漬花胡瓜</t>
    <phoneticPr fontId="19" type="noConversion"/>
  </si>
  <si>
    <t>冬瓜滷肉</t>
    <phoneticPr fontId="19" type="noConversion"/>
  </si>
  <si>
    <t>細嫩豆腐</t>
    <phoneticPr fontId="19" type="noConversion"/>
  </si>
  <si>
    <t>海帶根肉絲</t>
    <phoneticPr fontId="19" type="noConversion"/>
  </si>
  <si>
    <t>海帶根</t>
    <phoneticPr fontId="19" type="noConversion"/>
  </si>
  <si>
    <t>天婦蘿</t>
    <phoneticPr fontId="19" type="noConversion"/>
  </si>
  <si>
    <t>1片</t>
    <phoneticPr fontId="19" type="noConversion"/>
  </si>
  <si>
    <t>粉絲湯</t>
    <phoneticPr fontId="19" type="noConversion"/>
  </si>
  <si>
    <t>冬粉</t>
    <phoneticPr fontId="19" type="noConversion"/>
  </si>
  <si>
    <t>炸肉排</t>
    <phoneticPr fontId="19" type="noConversion"/>
  </si>
  <si>
    <t>高麗菜豆皮</t>
    <phoneticPr fontId="19" type="noConversion"/>
  </si>
  <si>
    <t>豆皮</t>
    <phoneticPr fontId="19" type="noConversion"/>
  </si>
  <si>
    <t>竹筍肉絲</t>
    <phoneticPr fontId="19" type="noConversion"/>
  </si>
  <si>
    <t>甜不辣片X1</t>
    <phoneticPr fontId="19" type="noConversion"/>
  </si>
  <si>
    <t>豆乾海帶</t>
    <phoneticPr fontId="19" type="noConversion"/>
  </si>
  <si>
    <t>黑豆干</t>
    <phoneticPr fontId="19" type="noConversion"/>
  </si>
  <si>
    <t>菇類</t>
    <phoneticPr fontId="19" type="noConversion"/>
  </si>
  <si>
    <t>麵條</t>
    <phoneticPr fontId="19" type="noConversion"/>
  </si>
  <si>
    <t>麻油燒雞</t>
    <phoneticPr fontId="19" type="noConversion"/>
  </si>
  <si>
    <t>杏鮑菇</t>
    <phoneticPr fontId="19" type="noConversion"/>
  </si>
  <si>
    <t>海帶絲</t>
    <phoneticPr fontId="19" type="noConversion"/>
  </si>
  <si>
    <t>海帶干絲</t>
    <phoneticPr fontId="19" type="noConversion"/>
  </si>
  <si>
    <t>黑胡椒菇菇</t>
    <phoneticPr fontId="19" type="noConversion"/>
  </si>
  <si>
    <t>三杯雞</t>
    <phoneticPr fontId="19" type="noConversion"/>
  </si>
  <si>
    <t>九層塔</t>
    <phoneticPr fontId="19" type="noConversion"/>
  </si>
  <si>
    <t>114年4月28日-5月2日第五週菜單明細(彰化特殊教育學校晚餐--承富)</t>
    <phoneticPr fontId="19" type="noConversion"/>
  </si>
  <si>
    <t>114年4月21日-4月25日第四週菜單明細(彰化特殊教育學校晚餐--承富)</t>
    <phoneticPr fontId="19" type="noConversion"/>
  </si>
  <si>
    <t>114年4月14日-4月18日第三週菜單明細(彰化特殊教育學校晚餐--承富)</t>
    <phoneticPr fontId="19" type="noConversion"/>
  </si>
  <si>
    <t>114年4月7日-4月11日第二週菜單明細(彰化特殊教育學校晚餐--承富)</t>
    <phoneticPr fontId="19" type="noConversion"/>
  </si>
  <si>
    <t>114年3月31日-4月4日第一週菜單明細(彰化特殊教育學校晚餐--承富)</t>
    <phoneticPr fontId="19" type="noConversion"/>
  </si>
  <si>
    <t>洋蔥炒蛋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</si>
  <si>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</si>
  <si>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</si>
  <si>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</si>
  <si>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</si>
  <si>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</si>
  <si>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</si>
  <si>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甘藍</t>
  </si>
  <si>
    <t>紫菜薑絲湯</t>
    <phoneticPr fontId="19" type="noConversion"/>
  </si>
  <si>
    <t>紫菜</t>
    <phoneticPr fontId="19" type="noConversion"/>
  </si>
  <si>
    <t>三色豆腐</t>
    <phoneticPr fontId="19" type="noConversion"/>
  </si>
  <si>
    <t>醬油炒蛋</t>
    <phoneticPr fontId="19" type="noConversion"/>
  </si>
  <si>
    <t>滷豆干X1</t>
    <phoneticPr fontId="19" type="noConversion"/>
  </si>
  <si>
    <t>洋芋燒雞</t>
    <phoneticPr fontId="19" type="noConversion"/>
  </si>
  <si>
    <t>生鮮雞丁</t>
    <phoneticPr fontId="19" type="noConversion"/>
  </si>
  <si>
    <t>油豆腐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</si>
</sst>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2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28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22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新細明體"/>
      <family val="1"/>
      <charset val="136"/>
    </font>
    <font>
      <b/>
      <sz val="18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2" fillId="0" borderId="25" xfId="0" applyFont="1" applyBorder="1" applyAlignment="1">
      <alignment vertical="center" textRotation="180" shrinkToFit="1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/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/>
    </xf>
    <xf numFmtId="0" fontId="22" fillId="0" borderId="61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5" xfId="0" applyFont="1" applyBorder="1" applyAlignment="1">
      <alignment vertical="center" shrinkToFit="1"/>
    </xf>
    <xf numFmtId="0" fontId="22" fillId="0" borderId="55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255" shrinkToFit="1"/>
    </xf>
    <xf numFmtId="0" fontId="28" fillId="0" borderId="55" xfId="0" applyFont="1" applyBorder="1" applyAlignment="1">
      <alignment vertical="center" shrinkToFit="1"/>
    </xf>
    <xf numFmtId="0" fontId="22" fillId="0" borderId="68" xfId="0" applyFont="1" applyBorder="1" applyAlignment="1">
      <alignment vertical="center" textRotation="180" shrinkToFit="1"/>
    </xf>
    <xf numFmtId="0" fontId="22" fillId="0" borderId="67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2" fillId="0" borderId="53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35" fillId="0" borderId="0" xfId="0" applyFont="1">
      <alignment vertical="center"/>
    </xf>
    <xf numFmtId="0" fontId="0" fillId="0" borderId="61" xfId="0" applyBorder="1" applyAlignment="1">
      <alignment vertical="center" shrinkToFit="1"/>
    </xf>
    <xf numFmtId="0" fontId="28" fillId="0" borderId="70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left" vertical="center" shrinkToFit="1"/>
    </xf>
    <xf numFmtId="0" fontId="22" fillId="0" borderId="69" xfId="0" applyFont="1" applyBorder="1" applyAlignment="1">
      <alignment vertical="center" shrinkToFit="1"/>
    </xf>
    <xf numFmtId="0" fontId="22" fillId="0" borderId="71" xfId="0" applyFont="1" applyBorder="1" applyAlignment="1">
      <alignment vertical="center" textRotation="180" shrinkToFit="1"/>
    </xf>
    <xf numFmtId="0" fontId="3" fillId="0" borderId="0" xfId="0" applyFont="1">
      <alignment vertical="center"/>
    </xf>
    <xf numFmtId="0" fontId="3" fillId="0" borderId="55" xfId="0" applyFont="1" applyBorder="1" applyAlignment="1">
      <alignment vertical="center" shrinkToFit="1"/>
    </xf>
    <xf numFmtId="0" fontId="28" fillId="0" borderId="72" xfId="0" applyFont="1" applyBorder="1" applyAlignment="1">
      <alignment horizontal="right"/>
    </xf>
    <xf numFmtId="0" fontId="22" fillId="0" borderId="73" xfId="0" applyFont="1" applyBorder="1" applyAlignment="1">
      <alignment vertical="center" textRotation="180" shrinkToFit="1"/>
    </xf>
    <xf numFmtId="0" fontId="22" fillId="0" borderId="73" xfId="0" applyFont="1" applyBorder="1" applyAlignment="1">
      <alignment horizontal="left" vertical="center" shrinkToFit="1"/>
    </xf>
    <xf numFmtId="180" fontId="27" fillId="0" borderId="74" xfId="0" applyNumberFormat="1" applyFont="1" applyBorder="1" applyAlignment="1">
      <alignment horizontal="right"/>
    </xf>
    <xf numFmtId="0" fontId="27" fillId="0" borderId="73" xfId="0" applyFont="1" applyBorder="1" applyAlignment="1">
      <alignment horizontal="left"/>
    </xf>
    <xf numFmtId="0" fontId="27" fillId="0" borderId="75" xfId="0" applyFont="1" applyBorder="1" applyAlignment="1">
      <alignment horizontal="center"/>
    </xf>
    <xf numFmtId="0" fontId="28" fillId="0" borderId="55" xfId="0" applyFont="1" applyBorder="1">
      <alignment vertical="center"/>
    </xf>
    <xf numFmtId="0" fontId="29" fillId="0" borderId="0" xfId="19" applyFont="1"/>
    <xf numFmtId="0" fontId="39" fillId="0" borderId="49" xfId="19" applyFont="1" applyBorder="1"/>
    <xf numFmtId="180" fontId="39" fillId="0" borderId="49" xfId="19" applyNumberFormat="1" applyFont="1" applyBorder="1"/>
    <xf numFmtId="179" fontId="39" fillId="0" borderId="49" xfId="19" applyNumberFormat="1" applyFont="1" applyBorder="1"/>
    <xf numFmtId="0" fontId="39" fillId="0" borderId="37" xfId="19" applyFont="1" applyBorder="1"/>
    <xf numFmtId="179" fontId="39" fillId="0" borderId="37" xfId="19" applyNumberFormat="1" applyFont="1" applyBorder="1"/>
    <xf numFmtId="179" fontId="39" fillId="0" borderId="80" xfId="19" applyNumberFormat="1" applyFont="1" applyBorder="1"/>
    <xf numFmtId="0" fontId="39" fillId="0" borderId="48" xfId="19" applyFont="1" applyBorder="1"/>
    <xf numFmtId="179" fontId="39" fillId="0" borderId="50" xfId="19" applyNumberFormat="1" applyFont="1" applyBorder="1"/>
    <xf numFmtId="0" fontId="39" fillId="0" borderId="53" xfId="19" applyFont="1" applyBorder="1"/>
    <xf numFmtId="180" fontId="39" fillId="0" borderId="0" xfId="19" applyNumberFormat="1" applyFont="1"/>
    <xf numFmtId="0" fontId="39" fillId="0" borderId="0" xfId="19" applyFont="1"/>
    <xf numFmtId="179" fontId="39" fillId="0" borderId="52" xfId="19" applyNumberFormat="1" applyFont="1" applyBorder="1"/>
    <xf numFmtId="0" fontId="39" fillId="0" borderId="36" xfId="19" applyFont="1" applyBorder="1"/>
    <xf numFmtId="179" fontId="39" fillId="0" borderId="39" xfId="19" applyNumberFormat="1" applyFont="1" applyBorder="1"/>
    <xf numFmtId="0" fontId="39" fillId="0" borderId="63" xfId="19" applyFont="1" applyBorder="1"/>
    <xf numFmtId="179" fontId="39" fillId="0" borderId="33" xfId="19" applyNumberFormat="1" applyFont="1" applyBorder="1"/>
    <xf numFmtId="0" fontId="39" fillId="0" borderId="33" xfId="19" applyFont="1" applyBorder="1"/>
    <xf numFmtId="179" fontId="39" fillId="0" borderId="66" xfId="19" applyNumberFormat="1" applyFont="1" applyBorder="1"/>
    <xf numFmtId="0" fontId="35" fillId="0" borderId="0" xfId="19" applyFont="1"/>
    <xf numFmtId="0" fontId="35" fillId="0" borderId="0" xfId="19" applyFont="1" applyAlignment="1">
      <alignment horizontal="center" vertical="center"/>
    </xf>
    <xf numFmtId="0" fontId="38" fillId="0" borderId="0" xfId="19" applyFont="1"/>
    <xf numFmtId="0" fontId="42" fillId="0" borderId="0" xfId="19" applyFont="1"/>
    <xf numFmtId="0" fontId="39" fillId="0" borderId="35" xfId="19" applyFont="1" applyBorder="1"/>
    <xf numFmtId="180" fontId="39" fillId="0" borderId="35" xfId="19" applyNumberFormat="1" applyFont="1" applyBorder="1"/>
    <xf numFmtId="179" fontId="39" fillId="0" borderId="35" xfId="19" applyNumberFormat="1" applyFont="1" applyBorder="1"/>
    <xf numFmtId="179" fontId="39" fillId="0" borderId="38" xfId="19" applyNumberFormat="1" applyFont="1" applyBorder="1"/>
    <xf numFmtId="179" fontId="39" fillId="0" borderId="81" xfId="19" applyNumberFormat="1" applyFont="1" applyBorder="1"/>
    <xf numFmtId="0" fontId="39" fillId="0" borderId="34" xfId="19" applyFont="1" applyBorder="1"/>
    <xf numFmtId="0" fontId="39" fillId="0" borderId="60" xfId="19" applyFont="1" applyBorder="1"/>
    <xf numFmtId="0" fontId="39" fillId="0" borderId="38" xfId="19" applyFont="1" applyBorder="1"/>
    <xf numFmtId="0" fontId="39" fillId="0" borderId="62" xfId="19" applyFont="1" applyBorder="1"/>
    <xf numFmtId="179" fontId="39" fillId="0" borderId="65" xfId="19" applyNumberFormat="1" applyFont="1" applyBorder="1"/>
    <xf numFmtId="179" fontId="39" fillId="0" borderId="63" xfId="19" applyNumberFormat="1" applyFont="1" applyBorder="1"/>
    <xf numFmtId="0" fontId="34" fillId="0" borderId="20" xfId="0" applyFont="1" applyBorder="1" applyAlignment="1">
      <alignment vertical="center" shrinkToFit="1"/>
    </xf>
    <xf numFmtId="0" fontId="37" fillId="0" borderId="53" xfId="0" applyFont="1" applyBorder="1">
      <alignment vertical="center"/>
    </xf>
    <xf numFmtId="0" fontId="37" fillId="0" borderId="0" xfId="0" applyFont="1">
      <alignment vertical="center"/>
    </xf>
    <xf numFmtId="0" fontId="37" fillId="0" borderId="56" xfId="0" applyFont="1" applyBorder="1">
      <alignment vertical="center"/>
    </xf>
    <xf numFmtId="0" fontId="37" fillId="0" borderId="63" xfId="0" applyFont="1" applyBorder="1">
      <alignment vertical="center"/>
    </xf>
    <xf numFmtId="0" fontId="37" fillId="0" borderId="33" xfId="0" applyFont="1" applyBorder="1">
      <alignment vertical="center"/>
    </xf>
    <xf numFmtId="0" fontId="37" fillId="0" borderId="76" xfId="0" applyFont="1" applyBorder="1">
      <alignment vertical="center"/>
    </xf>
    <xf numFmtId="0" fontId="45" fillId="0" borderId="20" xfId="0" applyFont="1" applyBorder="1" applyAlignment="1">
      <alignment horizontal="left" vertical="center" shrinkToFit="1"/>
    </xf>
    <xf numFmtId="0" fontId="37" fillId="0" borderId="5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52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44" fontId="37" fillId="0" borderId="53" xfId="43" applyFont="1" applyBorder="1" applyAlignment="1">
      <alignment horizontal="center" vertical="center" shrinkToFit="1"/>
    </xf>
    <xf numFmtId="44" fontId="37" fillId="0" borderId="0" xfId="43" applyFont="1" applyBorder="1" applyAlignment="1">
      <alignment horizontal="center" vertical="center" shrinkToFit="1"/>
    </xf>
    <xf numFmtId="44" fontId="37" fillId="0" borderId="52" xfId="43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37" fillId="0" borderId="55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178" fontId="32" fillId="0" borderId="40" xfId="0" applyNumberFormat="1" applyFont="1" applyBorder="1" applyAlignment="1">
      <alignment horizontal="center" vertical="center" wrapText="1"/>
    </xf>
    <xf numFmtId="178" fontId="32" fillId="0" borderId="41" xfId="0" applyNumberFormat="1" applyFont="1" applyBorder="1" applyAlignment="1">
      <alignment horizontal="center" vertical="center" wrapText="1"/>
    </xf>
    <xf numFmtId="178" fontId="32" fillId="0" borderId="44" xfId="0" applyNumberFormat="1" applyFont="1" applyBorder="1" applyAlignment="1">
      <alignment horizontal="center" vertical="center" wrapText="1"/>
    </xf>
    <xf numFmtId="178" fontId="32" fillId="0" borderId="49" xfId="0" applyNumberFormat="1" applyFont="1" applyBorder="1" applyAlignment="1">
      <alignment horizontal="center" vertical="center" wrapText="1"/>
    </xf>
    <xf numFmtId="178" fontId="32" fillId="0" borderId="79" xfId="0" applyNumberFormat="1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37" fillId="0" borderId="43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 shrinkToFit="1"/>
    </xf>
    <xf numFmtId="178" fontId="32" fillId="0" borderId="42" xfId="0" applyNumberFormat="1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178" fontId="32" fillId="0" borderId="48" xfId="0" applyNumberFormat="1" applyFont="1" applyBorder="1" applyAlignment="1">
      <alignment horizontal="center" vertical="center" wrapText="1"/>
    </xf>
    <xf numFmtId="178" fontId="32" fillId="0" borderId="50" xfId="0" applyNumberFormat="1" applyFont="1" applyBorder="1" applyAlignment="1">
      <alignment horizontal="center" vertical="center" wrapText="1"/>
    </xf>
    <xf numFmtId="178" fontId="32" fillId="0" borderId="5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9" applyFont="1" applyAlignment="1">
      <alignment horizontal="left"/>
    </xf>
    <xf numFmtId="178" fontId="32" fillId="0" borderId="82" xfId="0" applyNumberFormat="1" applyFont="1" applyBorder="1" applyAlignment="1">
      <alignment horizontal="center" vertical="center" wrapText="1"/>
    </xf>
    <xf numFmtId="178" fontId="32" fillId="0" borderId="64" xfId="0" applyNumberFormat="1" applyFont="1" applyBorder="1" applyAlignment="1">
      <alignment horizontal="center" vertical="center" wrapText="1"/>
    </xf>
    <xf numFmtId="178" fontId="32" fillId="0" borderId="47" xfId="0" applyNumberFormat="1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shrinkToFit="1"/>
    </xf>
    <xf numFmtId="0" fontId="37" fillId="0" borderId="84" xfId="0" applyFont="1" applyBorder="1" applyAlignment="1">
      <alignment horizontal="center" vertical="center" shrinkToFit="1"/>
    </xf>
    <xf numFmtId="0" fontId="44" fillId="0" borderId="4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85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38" fillId="0" borderId="53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52" xfId="0" applyFont="1" applyBorder="1" applyAlignment="1">
      <alignment horizontal="center" vertical="center" shrinkToFit="1"/>
    </xf>
    <xf numFmtId="0" fontId="38" fillId="0" borderId="5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3" fillId="0" borderId="53" xfId="0" applyFont="1" applyBorder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3" fillId="0" borderId="52" xfId="0" applyFont="1" applyBorder="1" applyAlignment="1">
      <alignment horizontal="left" vertical="center" shrinkToFit="1"/>
    </xf>
    <xf numFmtId="0" fontId="43" fillId="0" borderId="63" xfId="0" applyFont="1" applyBorder="1" applyAlignment="1">
      <alignment horizontal="left" vertical="center" shrinkToFit="1"/>
    </xf>
    <xf numFmtId="0" fontId="43" fillId="0" borderId="33" xfId="0" applyFont="1" applyBorder="1" applyAlignment="1">
      <alignment horizontal="left" vertical="center" shrinkToFit="1"/>
    </xf>
    <xf numFmtId="0" fontId="43" fillId="0" borderId="66" xfId="0" applyFont="1" applyBorder="1" applyAlignment="1">
      <alignment horizontal="left" vertical="center" shrinkToFit="1"/>
    </xf>
    <xf numFmtId="0" fontId="44" fillId="0" borderId="50" xfId="0" applyFont="1" applyBorder="1" applyAlignment="1">
      <alignment horizontal="center" vertical="center" shrinkToFit="1"/>
    </xf>
    <xf numFmtId="0" fontId="44" fillId="0" borderId="58" xfId="0" applyFont="1" applyBorder="1" applyAlignment="1">
      <alignment horizontal="center" vertical="center" shrinkToFit="1"/>
    </xf>
    <xf numFmtId="0" fontId="44" fillId="0" borderId="48" xfId="0" applyFont="1" applyBorder="1" applyAlignment="1">
      <alignment horizontal="center" vertical="center" shrinkToFit="1"/>
    </xf>
    <xf numFmtId="0" fontId="44" fillId="0" borderId="49" xfId="0" applyFont="1" applyBorder="1" applyAlignment="1">
      <alignment horizontal="center" vertical="center" shrinkToFit="1"/>
    </xf>
    <xf numFmtId="178" fontId="38" fillId="0" borderId="40" xfId="0" applyNumberFormat="1" applyFont="1" applyBorder="1" applyAlignment="1">
      <alignment horizontal="center" vertical="center" wrapText="1"/>
    </xf>
    <xf numFmtId="178" fontId="38" fillId="0" borderId="41" xfId="0" applyNumberFormat="1" applyFont="1" applyBorder="1" applyAlignment="1">
      <alignment horizontal="center" vertical="center" wrapText="1"/>
    </xf>
    <xf numFmtId="178" fontId="38" fillId="0" borderId="44" xfId="0" applyNumberFormat="1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1" fillId="0" borderId="30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180" shrinkToFit="1"/>
    </xf>
    <xf numFmtId="0" fontId="21" fillId="0" borderId="25" xfId="0" applyFont="1" applyBorder="1" applyAlignment="1">
      <alignment horizontal="center" vertical="center" textRotation="180" shrinkToFit="1"/>
    </xf>
    <xf numFmtId="0" fontId="22" fillId="0" borderId="73" xfId="0" applyFont="1" applyBorder="1" applyAlignment="1">
      <alignment horizontal="center" vertical="center" wrapText="1" shrinkToFit="1"/>
    </xf>
    <xf numFmtId="0" fontId="27" fillId="0" borderId="77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36" fillId="0" borderId="33" xfId="0" applyFont="1" applyBorder="1" applyAlignment="1">
      <alignment horizontal="left" shrinkToFit="1"/>
    </xf>
    <xf numFmtId="0" fontId="28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right" vertical="top"/>
    </xf>
    <xf numFmtId="0" fontId="46" fillId="0" borderId="53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47" fillId="0" borderId="53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" xfId="43" builtinId="4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009999"/>
      <color rgb="FFFF3399"/>
      <color rgb="FF66FF33"/>
      <color rgb="FF008000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月菜單晚餐</a:t>
          </a:r>
        </a:p>
      </xdr:txBody>
    </xdr:sp>
    <xdr:clientData/>
  </xdr:twoCellAnchor>
  <xdr:twoCellAnchor>
    <xdr:from>
      <xdr:col>6</xdr:col>
      <xdr:colOff>500743</xdr:colOff>
      <xdr:row>0</xdr:row>
      <xdr:rowOff>0</xdr:rowOff>
    </xdr:from>
    <xdr:to>
      <xdr:col>9</xdr:col>
      <xdr:colOff>76200</xdr:colOff>
      <xdr:row>0</xdr:row>
      <xdr:rowOff>293914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32514" y="0"/>
          <a:ext cx="1763486" cy="2939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533399</xdr:colOff>
      <xdr:row>0</xdr:row>
      <xdr:rowOff>0</xdr:rowOff>
    </xdr:from>
    <xdr:to>
      <xdr:col>4</xdr:col>
      <xdr:colOff>370113</xdr:colOff>
      <xdr:row>0</xdr:row>
      <xdr:rowOff>304800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6" y="0"/>
          <a:ext cx="2024743" cy="304800"/>
        </a:xfrm>
        <a:prstGeom prst="rect">
          <a:avLst/>
        </a:prstGeom>
      </xdr:spPr>
    </xdr:pic>
    <xdr:clientData/>
  </xdr:twoCellAnchor>
  <xdr:twoCellAnchor editAs="oneCell">
    <xdr:from>
      <xdr:col>19</xdr:col>
      <xdr:colOff>293911</xdr:colOff>
      <xdr:row>3</xdr:row>
      <xdr:rowOff>87087</xdr:rowOff>
    </xdr:from>
    <xdr:to>
      <xdr:col>20</xdr:col>
      <xdr:colOff>559773</xdr:colOff>
      <xdr:row>7</xdr:row>
      <xdr:rowOff>113212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315661D-3AD1-467B-B227-6866C3198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3607140" y="1164773"/>
          <a:ext cx="995204" cy="984068"/>
        </a:xfrm>
        <a:prstGeom prst="rect">
          <a:avLst/>
        </a:prstGeom>
      </xdr:spPr>
    </xdr:pic>
    <xdr:clientData/>
  </xdr:twoCellAnchor>
  <xdr:twoCellAnchor editAs="oneCell">
    <xdr:from>
      <xdr:col>6</xdr:col>
      <xdr:colOff>10886</xdr:colOff>
      <xdr:row>46</xdr:row>
      <xdr:rowOff>76199</xdr:rowOff>
    </xdr:from>
    <xdr:to>
      <xdr:col>7</xdr:col>
      <xdr:colOff>510903</xdr:colOff>
      <xdr:row>48</xdr:row>
      <xdr:rowOff>90779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9BD6BE2-390C-4001-B01B-628128F7C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842657" y="10678885"/>
          <a:ext cx="1229360" cy="42823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46</xdr:row>
      <xdr:rowOff>130629</xdr:rowOff>
    </xdr:from>
    <xdr:to>
      <xdr:col>3</xdr:col>
      <xdr:colOff>693057</xdr:colOff>
      <xdr:row>48</xdr:row>
      <xdr:rowOff>103053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9BBFD48-8A50-48D5-8CE0-0E7DDECB8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066800" y="10733315"/>
          <a:ext cx="1270000" cy="386081"/>
        </a:xfrm>
        <a:prstGeom prst="rect">
          <a:avLst/>
        </a:prstGeom>
      </xdr:spPr>
    </xdr:pic>
    <xdr:clientData/>
  </xdr:twoCellAnchor>
  <xdr:twoCellAnchor editAs="oneCell">
    <xdr:from>
      <xdr:col>10</xdr:col>
      <xdr:colOff>65314</xdr:colOff>
      <xdr:row>46</xdr:row>
      <xdr:rowOff>87085</xdr:rowOff>
    </xdr:from>
    <xdr:to>
      <xdr:col>11</xdr:col>
      <xdr:colOff>547551</xdr:colOff>
      <xdr:row>48</xdr:row>
      <xdr:rowOff>73479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D4026D10-3229-4A2A-865E-CAD2EF199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814457" y="10689771"/>
          <a:ext cx="1211580" cy="400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7"/>
  <sheetViews>
    <sheetView tabSelected="1" topLeftCell="A16" zoomScale="70" zoomScaleNormal="70" workbookViewId="0">
      <selection activeCell="F41" sqref="F41:I41"/>
    </sheetView>
  </sheetViews>
  <sheetFormatPr defaultColWidth="9" defaultRowHeight="16.2" x14ac:dyDescent="0.3"/>
  <cols>
    <col min="1" max="1" width="2.6640625" style="82" customWidth="1"/>
    <col min="2" max="21" width="10.6640625" style="145" customWidth="1"/>
    <col min="22" max="16384" width="9" style="82"/>
  </cols>
  <sheetData>
    <row r="1" spans="2:21" ht="30" customHeight="1" thickBot="1" x14ac:dyDescent="0.45">
      <c r="B1" s="205"/>
      <c r="C1" s="205"/>
      <c r="D1" s="205"/>
      <c r="E1" s="205"/>
      <c r="F1" s="205"/>
      <c r="J1" s="206"/>
      <c r="K1" s="206"/>
      <c r="L1" s="206"/>
      <c r="M1" s="206"/>
      <c r="N1" s="206"/>
      <c r="O1" s="206"/>
      <c r="P1" s="206"/>
      <c r="Q1" s="146"/>
      <c r="R1" s="146"/>
      <c r="S1" s="146"/>
      <c r="T1" s="146"/>
    </row>
    <row r="2" spans="2:21" s="124" customFormat="1" ht="20.100000000000001" customHeight="1" x14ac:dyDescent="0.4">
      <c r="B2" s="207" t="s">
        <v>246</v>
      </c>
      <c r="C2" s="208"/>
      <c r="D2" s="208"/>
      <c r="E2" s="208"/>
      <c r="F2" s="189" t="s">
        <v>247</v>
      </c>
      <c r="G2" s="208"/>
      <c r="H2" s="208"/>
      <c r="I2" s="209"/>
      <c r="J2" s="208" t="s">
        <v>248</v>
      </c>
      <c r="K2" s="208"/>
      <c r="L2" s="208"/>
      <c r="M2" s="208"/>
      <c r="N2" s="188" t="s">
        <v>270</v>
      </c>
      <c r="O2" s="188"/>
      <c r="P2" s="188"/>
      <c r="Q2" s="188"/>
      <c r="R2" s="188" t="s">
        <v>271</v>
      </c>
      <c r="S2" s="188"/>
      <c r="T2" s="188"/>
      <c r="U2" s="200"/>
    </row>
    <row r="3" spans="2:21" s="143" customFormat="1" ht="19.2" customHeight="1" x14ac:dyDescent="0.45">
      <c r="B3" s="210" t="s">
        <v>63</v>
      </c>
      <c r="C3" s="211"/>
      <c r="D3" s="211"/>
      <c r="E3" s="194"/>
      <c r="F3" s="194" t="s">
        <v>219</v>
      </c>
      <c r="G3" s="193"/>
      <c r="H3" s="193"/>
      <c r="I3" s="193"/>
      <c r="J3" s="194" t="s">
        <v>72</v>
      </c>
      <c r="K3" s="193"/>
      <c r="L3" s="193"/>
      <c r="M3" s="195"/>
      <c r="N3" s="169" t="s">
        <v>216</v>
      </c>
      <c r="O3" s="170"/>
      <c r="P3" s="170"/>
      <c r="Q3" s="170"/>
      <c r="R3" s="170" t="s">
        <v>217</v>
      </c>
      <c r="S3" s="170"/>
      <c r="T3" s="170"/>
      <c r="U3" s="171"/>
    </row>
    <row r="4" spans="2:21" s="143" customFormat="1" ht="19.5" customHeight="1" x14ac:dyDescent="0.45">
      <c r="B4" s="212" t="s">
        <v>249</v>
      </c>
      <c r="C4" s="213"/>
      <c r="D4" s="213"/>
      <c r="E4" s="213"/>
      <c r="F4" s="214" t="s">
        <v>209</v>
      </c>
      <c r="G4" s="213"/>
      <c r="H4" s="213"/>
      <c r="I4" s="213"/>
      <c r="J4" s="159"/>
      <c r="K4" s="160"/>
      <c r="L4" s="160"/>
      <c r="M4" s="161"/>
      <c r="N4" s="166"/>
      <c r="O4" s="167"/>
      <c r="P4" s="167"/>
      <c r="Q4" s="167"/>
      <c r="R4" s="167"/>
      <c r="S4" s="167"/>
      <c r="T4" s="167"/>
      <c r="U4" s="168"/>
    </row>
    <row r="5" spans="2:21" s="143" customFormat="1" ht="19.5" customHeight="1" x14ac:dyDescent="0.45">
      <c r="B5" s="215" t="s">
        <v>333</v>
      </c>
      <c r="C5" s="216"/>
      <c r="D5" s="216"/>
      <c r="E5" s="217"/>
      <c r="F5" s="218" t="s">
        <v>220</v>
      </c>
      <c r="G5" s="216"/>
      <c r="H5" s="216"/>
      <c r="I5" s="216"/>
      <c r="J5" s="159"/>
      <c r="K5" s="160"/>
      <c r="L5" s="160"/>
      <c r="M5" s="161"/>
      <c r="N5" s="166"/>
      <c r="O5" s="167"/>
      <c r="P5" s="167"/>
      <c r="Q5" s="167"/>
      <c r="R5" s="170"/>
      <c r="S5" s="170"/>
      <c r="T5" s="170"/>
      <c r="U5" s="171"/>
    </row>
    <row r="6" spans="2:21" s="143" customFormat="1" ht="19.5" customHeight="1" x14ac:dyDescent="0.45">
      <c r="B6" s="219" t="s">
        <v>250</v>
      </c>
      <c r="C6" s="220"/>
      <c r="D6" s="220"/>
      <c r="E6" s="218"/>
      <c r="F6" s="218" t="s">
        <v>233</v>
      </c>
      <c r="G6" s="216"/>
      <c r="H6" s="216"/>
      <c r="I6" s="216"/>
      <c r="J6" s="159"/>
      <c r="K6" s="160"/>
      <c r="L6" s="160"/>
      <c r="M6" s="161"/>
      <c r="N6" s="221"/>
      <c r="O6" s="222"/>
      <c r="P6" s="222"/>
      <c r="Q6" s="222"/>
      <c r="R6" s="222"/>
      <c r="S6" s="222"/>
      <c r="T6" s="222"/>
      <c r="U6" s="223"/>
    </row>
    <row r="7" spans="2:21" s="143" customFormat="1" ht="19.5" customHeight="1" x14ac:dyDescent="0.45">
      <c r="B7" s="227" t="s">
        <v>75</v>
      </c>
      <c r="C7" s="228"/>
      <c r="D7" s="228"/>
      <c r="E7" s="229"/>
      <c r="F7" s="230" t="s">
        <v>75</v>
      </c>
      <c r="G7" s="228"/>
      <c r="H7" s="228"/>
      <c r="I7" s="228"/>
      <c r="J7" s="159"/>
      <c r="K7" s="160"/>
      <c r="L7" s="160"/>
      <c r="M7" s="161"/>
      <c r="N7" s="224"/>
      <c r="O7" s="225"/>
      <c r="P7" s="225"/>
      <c r="Q7" s="225"/>
      <c r="R7" s="225"/>
      <c r="S7" s="225"/>
      <c r="T7" s="225"/>
      <c r="U7" s="226"/>
    </row>
    <row r="8" spans="2:21" s="143" customFormat="1" ht="19.5" customHeight="1" x14ac:dyDescent="0.45">
      <c r="B8" s="239" t="s">
        <v>199</v>
      </c>
      <c r="C8" s="240"/>
      <c r="D8" s="240"/>
      <c r="E8" s="237"/>
      <c r="F8" s="237" t="s">
        <v>287</v>
      </c>
      <c r="G8" s="238"/>
      <c r="H8" s="238"/>
      <c r="I8" s="238"/>
      <c r="J8" s="159"/>
      <c r="K8" s="160"/>
      <c r="L8" s="160"/>
      <c r="M8" s="161"/>
      <c r="N8" s="231" t="s">
        <v>218</v>
      </c>
      <c r="O8" s="232"/>
      <c r="P8" s="232"/>
      <c r="Q8" s="232"/>
      <c r="R8" s="232"/>
      <c r="S8" s="232"/>
      <c r="T8" s="232"/>
      <c r="U8" s="233"/>
    </row>
    <row r="9" spans="2:21" s="92" customFormat="1" ht="12.9" customHeight="1" x14ac:dyDescent="0.25">
      <c r="B9" s="152" t="s">
        <v>44</v>
      </c>
      <c r="C9" s="148">
        <f>第一週明細!W12</f>
        <v>891.9</v>
      </c>
      <c r="D9" s="147" t="s">
        <v>9</v>
      </c>
      <c r="E9" s="149">
        <f>第一週明細!W8</f>
        <v>29.5</v>
      </c>
      <c r="F9" s="125" t="s">
        <v>44</v>
      </c>
      <c r="G9" s="126">
        <f>第一週明細!W20</f>
        <v>877.3</v>
      </c>
      <c r="H9" s="125" t="s">
        <v>9</v>
      </c>
      <c r="I9" s="132">
        <f>第一週明細!W16</f>
        <v>30.5</v>
      </c>
      <c r="J9" s="159"/>
      <c r="K9" s="160"/>
      <c r="L9" s="160"/>
      <c r="M9" s="161"/>
      <c r="N9" s="231"/>
      <c r="O9" s="232"/>
      <c r="P9" s="232"/>
      <c r="Q9" s="232"/>
      <c r="R9" s="232"/>
      <c r="S9" s="232"/>
      <c r="T9" s="232"/>
      <c r="U9" s="233"/>
    </row>
    <row r="10" spans="2:21" s="92" customFormat="1" ht="12.9" customHeight="1" thickBot="1" x14ac:dyDescent="0.3">
      <c r="B10" s="137" t="s">
        <v>7</v>
      </c>
      <c r="C10" s="129">
        <f>第一週明細!W6</f>
        <v>121.5</v>
      </c>
      <c r="D10" s="128" t="s">
        <v>11</v>
      </c>
      <c r="E10" s="129">
        <f>第一週明細!W10</f>
        <v>35.099999999999994</v>
      </c>
      <c r="F10" s="128" t="s">
        <v>7</v>
      </c>
      <c r="G10" s="129">
        <f>第一週明細!W14</f>
        <v>115</v>
      </c>
      <c r="H10" s="128" t="s">
        <v>11</v>
      </c>
      <c r="I10" s="138">
        <f>第一週明細!W18</f>
        <v>35.700000000000003</v>
      </c>
      <c r="J10" s="162"/>
      <c r="K10" s="163"/>
      <c r="L10" s="163"/>
      <c r="M10" s="164"/>
      <c r="N10" s="234"/>
      <c r="O10" s="235"/>
      <c r="P10" s="235"/>
      <c r="Q10" s="235"/>
      <c r="R10" s="235"/>
      <c r="S10" s="235"/>
      <c r="T10" s="235"/>
      <c r="U10" s="236"/>
    </row>
    <row r="11" spans="2:21" s="124" customFormat="1" ht="20.100000000000001" customHeight="1" x14ac:dyDescent="0.4">
      <c r="B11" s="202" t="s">
        <v>251</v>
      </c>
      <c r="C11" s="190"/>
      <c r="D11" s="190"/>
      <c r="E11" s="203"/>
      <c r="F11" s="190" t="s">
        <v>252</v>
      </c>
      <c r="G11" s="190"/>
      <c r="H11" s="190"/>
      <c r="I11" s="190"/>
      <c r="J11" s="204" t="s">
        <v>253</v>
      </c>
      <c r="K11" s="190"/>
      <c r="L11" s="190"/>
      <c r="M11" s="203"/>
      <c r="N11" s="188" t="s">
        <v>254</v>
      </c>
      <c r="O11" s="188"/>
      <c r="P11" s="188"/>
      <c r="Q11" s="188"/>
      <c r="R11" s="188" t="s">
        <v>255</v>
      </c>
      <c r="S11" s="188"/>
      <c r="T11" s="188"/>
      <c r="U11" s="200"/>
    </row>
    <row r="12" spans="2:21" s="143" customFormat="1" ht="19.5" customHeight="1" x14ac:dyDescent="0.45">
      <c r="B12" s="192" t="s">
        <v>63</v>
      </c>
      <c r="C12" s="193"/>
      <c r="D12" s="193"/>
      <c r="E12" s="195"/>
      <c r="F12" s="194" t="s">
        <v>235</v>
      </c>
      <c r="G12" s="193"/>
      <c r="H12" s="193"/>
      <c r="I12" s="193"/>
      <c r="J12" s="194" t="s">
        <v>73</v>
      </c>
      <c r="K12" s="193"/>
      <c r="L12" s="193"/>
      <c r="M12" s="195"/>
      <c r="N12" s="194" t="s">
        <v>63</v>
      </c>
      <c r="O12" s="193"/>
      <c r="P12" s="193"/>
      <c r="Q12" s="195"/>
      <c r="R12" s="169" t="s">
        <v>72</v>
      </c>
      <c r="S12" s="170"/>
      <c r="T12" s="170"/>
      <c r="U12" s="171"/>
    </row>
    <row r="13" spans="2:21" s="143" customFormat="1" ht="19.5" customHeight="1" x14ac:dyDescent="0.45">
      <c r="B13" s="197" t="s">
        <v>281</v>
      </c>
      <c r="C13" s="167"/>
      <c r="D13" s="167"/>
      <c r="E13" s="198"/>
      <c r="F13" s="166" t="s">
        <v>279</v>
      </c>
      <c r="G13" s="167"/>
      <c r="H13" s="167"/>
      <c r="I13" s="198"/>
      <c r="J13" s="166" t="s">
        <v>278</v>
      </c>
      <c r="K13" s="167"/>
      <c r="L13" s="167"/>
      <c r="M13" s="167"/>
      <c r="N13" s="169" t="s">
        <v>221</v>
      </c>
      <c r="O13" s="170"/>
      <c r="P13" s="170"/>
      <c r="Q13" s="170"/>
      <c r="R13" s="169"/>
      <c r="S13" s="170"/>
      <c r="T13" s="170"/>
      <c r="U13" s="171"/>
    </row>
    <row r="14" spans="2:21" s="143" customFormat="1" ht="19.5" customHeight="1" x14ac:dyDescent="0.45">
      <c r="B14" s="197" t="s">
        <v>282</v>
      </c>
      <c r="C14" s="167"/>
      <c r="D14" s="167"/>
      <c r="E14" s="198"/>
      <c r="F14" s="169" t="s">
        <v>280</v>
      </c>
      <c r="G14" s="170"/>
      <c r="H14" s="170"/>
      <c r="I14" s="182"/>
      <c r="J14" s="267" t="s">
        <v>343</v>
      </c>
      <c r="K14" s="268"/>
      <c r="L14" s="268"/>
      <c r="M14" s="268"/>
      <c r="N14" s="169" t="s">
        <v>274</v>
      </c>
      <c r="O14" s="170"/>
      <c r="P14" s="170"/>
      <c r="Q14" s="170"/>
      <c r="R14" s="169"/>
      <c r="S14" s="170"/>
      <c r="T14" s="170"/>
      <c r="U14" s="171"/>
    </row>
    <row r="15" spans="2:21" s="143" customFormat="1" ht="19.5" customHeight="1" x14ac:dyDescent="0.45">
      <c r="B15" s="172" t="s">
        <v>222</v>
      </c>
      <c r="C15" s="170"/>
      <c r="D15" s="170"/>
      <c r="E15" s="182"/>
      <c r="F15" s="169" t="s">
        <v>283</v>
      </c>
      <c r="G15" s="170"/>
      <c r="H15" s="170"/>
      <c r="I15" s="182"/>
      <c r="J15" s="169" t="s">
        <v>284</v>
      </c>
      <c r="K15" s="170"/>
      <c r="L15" s="170"/>
      <c r="M15" s="170"/>
      <c r="N15" s="169" t="s">
        <v>321</v>
      </c>
      <c r="O15" s="170"/>
      <c r="P15" s="170"/>
      <c r="Q15" s="170"/>
      <c r="R15" s="169"/>
      <c r="S15" s="170"/>
      <c r="T15" s="170"/>
      <c r="U15" s="171"/>
    </row>
    <row r="16" spans="2:21" s="143" customFormat="1" ht="19.5" customHeight="1" x14ac:dyDescent="0.45">
      <c r="B16" s="185" t="s">
        <v>75</v>
      </c>
      <c r="C16" s="180"/>
      <c r="D16" s="180"/>
      <c r="E16" s="186"/>
      <c r="F16" s="201" t="s">
        <v>137</v>
      </c>
      <c r="G16" s="201"/>
      <c r="H16" s="201"/>
      <c r="I16" s="201"/>
      <c r="J16" s="179" t="s">
        <v>75</v>
      </c>
      <c r="K16" s="180"/>
      <c r="L16" s="180"/>
      <c r="M16" s="186"/>
      <c r="N16" s="179" t="s">
        <v>75</v>
      </c>
      <c r="O16" s="180"/>
      <c r="P16" s="180"/>
      <c r="Q16" s="180"/>
      <c r="R16" s="179"/>
      <c r="S16" s="180"/>
      <c r="T16" s="180"/>
      <c r="U16" s="181"/>
    </row>
    <row r="17" spans="2:21" s="143" customFormat="1" ht="19.5" customHeight="1" x14ac:dyDescent="0.45">
      <c r="B17" s="173" t="s">
        <v>139</v>
      </c>
      <c r="C17" s="174"/>
      <c r="D17" s="174"/>
      <c r="E17" s="196"/>
      <c r="F17" s="183" t="s">
        <v>285</v>
      </c>
      <c r="G17" s="183"/>
      <c r="H17" s="183"/>
      <c r="I17" s="183"/>
      <c r="J17" s="183" t="s">
        <v>197</v>
      </c>
      <c r="K17" s="183"/>
      <c r="L17" s="183"/>
      <c r="M17" s="175"/>
      <c r="N17" s="175" t="s">
        <v>244</v>
      </c>
      <c r="O17" s="174"/>
      <c r="P17" s="174"/>
      <c r="Q17" s="174"/>
      <c r="R17" s="175"/>
      <c r="S17" s="174"/>
      <c r="T17" s="174"/>
      <c r="U17" s="199"/>
    </row>
    <row r="18" spans="2:21" s="92" customFormat="1" ht="12.9" customHeight="1" x14ac:dyDescent="0.25">
      <c r="B18" s="131" t="s">
        <v>44</v>
      </c>
      <c r="C18" s="126">
        <f>第二週明細!W12</f>
        <v>850.5</v>
      </c>
      <c r="D18" s="125" t="s">
        <v>9</v>
      </c>
      <c r="E18" s="127">
        <f>第二週明細!W8</f>
        <v>28.5</v>
      </c>
      <c r="F18" s="147" t="s">
        <v>76</v>
      </c>
      <c r="G18" s="148">
        <f>第二週明細!W20</f>
        <v>821.2</v>
      </c>
      <c r="H18" s="147" t="s">
        <v>9</v>
      </c>
      <c r="I18" s="149">
        <f>第二週明細!W16</f>
        <v>30</v>
      </c>
      <c r="J18" s="147" t="s">
        <v>44</v>
      </c>
      <c r="K18" s="148">
        <f>第二週明細!W28</f>
        <v>874.9</v>
      </c>
      <c r="L18" s="147" t="s">
        <v>9</v>
      </c>
      <c r="M18" s="150">
        <f>第二週明細!W24</f>
        <v>30.5</v>
      </c>
      <c r="N18" s="125" t="s">
        <v>44</v>
      </c>
      <c r="O18" s="126">
        <f>第二週明細!W36</f>
        <v>872.5</v>
      </c>
      <c r="P18" s="125" t="s">
        <v>9</v>
      </c>
      <c r="Q18" s="132">
        <f>第二週明細!W32</f>
        <v>28.5</v>
      </c>
      <c r="R18" s="147"/>
      <c r="S18" s="148"/>
      <c r="T18" s="147"/>
      <c r="U18" s="151"/>
    </row>
    <row r="19" spans="2:21" s="92" customFormat="1" ht="12.9" customHeight="1" thickBot="1" x14ac:dyDescent="0.3">
      <c r="B19" s="137" t="s">
        <v>7</v>
      </c>
      <c r="C19" s="129">
        <f>第二週明細!W6</f>
        <v>115.5</v>
      </c>
      <c r="D19" s="128" t="s">
        <v>11</v>
      </c>
      <c r="E19" s="129">
        <f>第二週明細!W10</f>
        <v>33</v>
      </c>
      <c r="F19" s="128" t="s">
        <v>7</v>
      </c>
      <c r="G19" s="129">
        <f>第二週明細!W14</f>
        <v>104</v>
      </c>
      <c r="H19" s="128" t="s">
        <v>77</v>
      </c>
      <c r="I19" s="129">
        <f>第二週明細!W18</f>
        <v>33.799999999999997</v>
      </c>
      <c r="J19" s="128" t="s">
        <v>7</v>
      </c>
      <c r="K19" s="129">
        <f>第二週明細!W22</f>
        <v>114.5</v>
      </c>
      <c r="L19" s="128" t="s">
        <v>11</v>
      </c>
      <c r="M19" s="138">
        <f>第二週明細!W26</f>
        <v>35.6</v>
      </c>
      <c r="N19" s="128" t="s">
        <v>7</v>
      </c>
      <c r="O19" s="129">
        <f>第二週明細!W30</f>
        <v>120.5</v>
      </c>
      <c r="P19" s="128" t="s">
        <v>11</v>
      </c>
      <c r="Q19" s="138">
        <f>第二週明細!W34</f>
        <v>33.5</v>
      </c>
      <c r="R19" s="128"/>
      <c r="S19" s="129"/>
      <c r="T19" s="128"/>
      <c r="U19" s="130"/>
    </row>
    <row r="20" spans="2:21" s="124" customFormat="1" ht="20.100000000000001" customHeight="1" x14ac:dyDescent="0.4">
      <c r="B20" s="187" t="s">
        <v>256</v>
      </c>
      <c r="C20" s="188"/>
      <c r="D20" s="188"/>
      <c r="E20" s="189"/>
      <c r="F20" s="188" t="s">
        <v>257</v>
      </c>
      <c r="G20" s="188"/>
      <c r="H20" s="188"/>
      <c r="I20" s="189"/>
      <c r="J20" s="188" t="s">
        <v>258</v>
      </c>
      <c r="K20" s="188"/>
      <c r="L20" s="188"/>
      <c r="M20" s="189"/>
      <c r="N20" s="188" t="s">
        <v>259</v>
      </c>
      <c r="O20" s="188"/>
      <c r="P20" s="188"/>
      <c r="Q20" s="189"/>
      <c r="R20" s="188" t="s">
        <v>260</v>
      </c>
      <c r="S20" s="188"/>
      <c r="T20" s="188"/>
      <c r="U20" s="200"/>
    </row>
    <row r="21" spans="2:21" s="143" customFormat="1" ht="19.5" customHeight="1" x14ac:dyDescent="0.45">
      <c r="B21" s="172" t="s">
        <v>63</v>
      </c>
      <c r="C21" s="170"/>
      <c r="D21" s="170"/>
      <c r="E21" s="170"/>
      <c r="F21" s="194" t="s">
        <v>275</v>
      </c>
      <c r="G21" s="193"/>
      <c r="H21" s="193"/>
      <c r="I21" s="193"/>
      <c r="J21" s="194" t="s">
        <v>73</v>
      </c>
      <c r="K21" s="193"/>
      <c r="L21" s="193"/>
      <c r="M21" s="195"/>
      <c r="N21" s="194" t="s">
        <v>63</v>
      </c>
      <c r="O21" s="193"/>
      <c r="P21" s="193"/>
      <c r="Q21" s="195"/>
      <c r="R21" s="169" t="s">
        <v>72</v>
      </c>
      <c r="S21" s="170"/>
      <c r="T21" s="170"/>
      <c r="U21" s="171"/>
    </row>
    <row r="22" spans="2:21" s="144" customFormat="1" ht="19.5" customHeight="1" x14ac:dyDescent="0.3">
      <c r="B22" s="197" t="s">
        <v>210</v>
      </c>
      <c r="C22" s="167"/>
      <c r="D22" s="167"/>
      <c r="E22" s="167"/>
      <c r="F22" s="166" t="s">
        <v>277</v>
      </c>
      <c r="G22" s="167"/>
      <c r="H22" s="167"/>
      <c r="I22" s="198"/>
      <c r="J22" s="166" t="s">
        <v>182</v>
      </c>
      <c r="K22" s="167"/>
      <c r="L22" s="167"/>
      <c r="M22" s="198"/>
      <c r="N22" s="166" t="s">
        <v>286</v>
      </c>
      <c r="O22" s="167"/>
      <c r="P22" s="167"/>
      <c r="Q22" s="198"/>
      <c r="R22" s="166"/>
      <c r="S22" s="167"/>
      <c r="T22" s="167"/>
      <c r="U22" s="168"/>
    </row>
    <row r="23" spans="2:21" s="143" customFormat="1" ht="19.5" customHeight="1" x14ac:dyDescent="0.45">
      <c r="B23" s="172" t="s">
        <v>236</v>
      </c>
      <c r="C23" s="170"/>
      <c r="D23" s="170"/>
      <c r="E23" s="170"/>
      <c r="F23" s="267" t="s">
        <v>344</v>
      </c>
      <c r="G23" s="268"/>
      <c r="H23" s="268"/>
      <c r="I23" s="269"/>
      <c r="J23" s="169" t="s">
        <v>223</v>
      </c>
      <c r="K23" s="170"/>
      <c r="L23" s="170"/>
      <c r="M23" s="182"/>
      <c r="N23" s="267" t="s">
        <v>345</v>
      </c>
      <c r="O23" s="268"/>
      <c r="P23" s="268"/>
      <c r="Q23" s="269"/>
      <c r="R23" s="166"/>
      <c r="S23" s="167"/>
      <c r="T23" s="167"/>
      <c r="U23" s="168"/>
    </row>
    <row r="24" spans="2:21" s="143" customFormat="1" ht="19.5" customHeight="1" x14ac:dyDescent="0.45">
      <c r="B24" s="172" t="s">
        <v>227</v>
      </c>
      <c r="C24" s="170"/>
      <c r="D24" s="170"/>
      <c r="E24" s="170"/>
      <c r="F24" s="169" t="s">
        <v>324</v>
      </c>
      <c r="G24" s="170"/>
      <c r="H24" s="170"/>
      <c r="I24" s="182"/>
      <c r="J24" s="184" t="s">
        <v>225</v>
      </c>
      <c r="K24" s="184"/>
      <c r="L24" s="184"/>
      <c r="M24" s="184"/>
      <c r="N24" s="169" t="s">
        <v>295</v>
      </c>
      <c r="O24" s="170"/>
      <c r="P24" s="170"/>
      <c r="Q24" s="182"/>
      <c r="R24" s="176"/>
      <c r="S24" s="177"/>
      <c r="T24" s="177"/>
      <c r="U24" s="178"/>
    </row>
    <row r="25" spans="2:21" s="143" customFormat="1" ht="19.5" customHeight="1" x14ac:dyDescent="0.45">
      <c r="B25" s="185" t="s">
        <v>75</v>
      </c>
      <c r="C25" s="180"/>
      <c r="D25" s="180"/>
      <c r="E25" s="180"/>
      <c r="F25" s="179" t="s">
        <v>74</v>
      </c>
      <c r="G25" s="180"/>
      <c r="H25" s="180"/>
      <c r="I25" s="186"/>
      <c r="J25" s="179" t="s">
        <v>75</v>
      </c>
      <c r="K25" s="180"/>
      <c r="L25" s="180"/>
      <c r="M25" s="186"/>
      <c r="N25" s="179" t="s">
        <v>75</v>
      </c>
      <c r="O25" s="180"/>
      <c r="P25" s="180"/>
      <c r="Q25" s="186"/>
      <c r="R25" s="179"/>
      <c r="S25" s="180"/>
      <c r="T25" s="180"/>
      <c r="U25" s="181"/>
    </row>
    <row r="26" spans="2:21" s="143" customFormat="1" ht="19.5" customHeight="1" x14ac:dyDescent="0.45">
      <c r="B26" s="172" t="s">
        <v>285</v>
      </c>
      <c r="C26" s="170"/>
      <c r="D26" s="170"/>
      <c r="E26" s="170"/>
      <c r="F26" s="169" t="s">
        <v>287</v>
      </c>
      <c r="G26" s="170"/>
      <c r="H26" s="170"/>
      <c r="I26" s="182"/>
      <c r="J26" s="183" t="s">
        <v>224</v>
      </c>
      <c r="K26" s="183"/>
      <c r="L26" s="183"/>
      <c r="M26" s="183"/>
      <c r="N26" s="169" t="s">
        <v>211</v>
      </c>
      <c r="O26" s="170"/>
      <c r="P26" s="170"/>
      <c r="Q26" s="170"/>
      <c r="R26" s="169"/>
      <c r="S26" s="170"/>
      <c r="T26" s="170"/>
      <c r="U26" s="171"/>
    </row>
    <row r="27" spans="2:21" s="92" customFormat="1" ht="12.9" customHeight="1" x14ac:dyDescent="0.25">
      <c r="B27" s="152" t="s">
        <v>44</v>
      </c>
      <c r="C27" s="148">
        <f>第三週明細!W12</f>
        <v>899.6</v>
      </c>
      <c r="D27" s="147" t="s">
        <v>9</v>
      </c>
      <c r="E27" s="150">
        <f>第三週明細!W8</f>
        <v>30</v>
      </c>
      <c r="F27" s="147" t="s">
        <v>76</v>
      </c>
      <c r="G27" s="148">
        <f>第三週明細!W20</f>
        <v>884.7</v>
      </c>
      <c r="H27" s="147" t="s">
        <v>9</v>
      </c>
      <c r="I27" s="149">
        <f>第三週明細!W16</f>
        <v>31.5</v>
      </c>
      <c r="J27" s="147" t="s">
        <v>44</v>
      </c>
      <c r="K27" s="148">
        <f>第三週明細!W28</f>
        <v>879.7</v>
      </c>
      <c r="L27" s="147" t="s">
        <v>9</v>
      </c>
      <c r="M27" s="149">
        <f>第三週明細!W24</f>
        <v>28.5</v>
      </c>
      <c r="N27" s="147" t="s">
        <v>44</v>
      </c>
      <c r="O27" s="148">
        <f>第三週明細!W36</f>
        <v>866.7</v>
      </c>
      <c r="P27" s="147" t="s">
        <v>9</v>
      </c>
      <c r="Q27" s="150">
        <f>第三週明細!W32</f>
        <v>29.5</v>
      </c>
      <c r="R27" s="133"/>
      <c r="S27" s="134"/>
      <c r="T27" s="135"/>
      <c r="U27" s="136"/>
    </row>
    <row r="28" spans="2:21" s="92" customFormat="1" ht="12.9" customHeight="1" thickBot="1" x14ac:dyDescent="0.3">
      <c r="B28" s="137" t="s">
        <v>7</v>
      </c>
      <c r="C28" s="129">
        <f>第三週明細!W6</f>
        <v>121.5</v>
      </c>
      <c r="D28" s="128" t="s">
        <v>11</v>
      </c>
      <c r="E28" s="138">
        <f>第三週明細!W10</f>
        <v>35.9</v>
      </c>
      <c r="F28" s="128" t="s">
        <v>7</v>
      </c>
      <c r="G28" s="129">
        <f>第三週明細!W14</f>
        <v>113.5</v>
      </c>
      <c r="H28" s="128" t="s">
        <v>77</v>
      </c>
      <c r="I28" s="129">
        <f>第三週明細!W18</f>
        <v>36.799999999999997</v>
      </c>
      <c r="J28" s="128" t="s">
        <v>7</v>
      </c>
      <c r="K28" s="129">
        <f>第三週明細!W22</f>
        <v>122</v>
      </c>
      <c r="L28" s="128" t="s">
        <v>11</v>
      </c>
      <c r="M28" s="129">
        <f>第三週明細!W26</f>
        <v>33.800000000000004</v>
      </c>
      <c r="N28" s="128" t="s">
        <v>7</v>
      </c>
      <c r="O28" s="129">
        <f>第三週明細!W30</f>
        <v>116</v>
      </c>
      <c r="P28" s="128" t="s">
        <v>11</v>
      </c>
      <c r="Q28" s="138">
        <f>第三週明細!W34</f>
        <v>34.300000000000004</v>
      </c>
      <c r="R28" s="139"/>
      <c r="S28" s="140"/>
      <c r="T28" s="141"/>
      <c r="U28" s="142"/>
    </row>
    <row r="29" spans="2:21" s="124" customFormat="1" ht="20.100000000000001" customHeight="1" x14ac:dyDescent="0.4">
      <c r="B29" s="187" t="s">
        <v>261</v>
      </c>
      <c r="C29" s="188"/>
      <c r="D29" s="188"/>
      <c r="E29" s="189"/>
      <c r="F29" s="188" t="s">
        <v>262</v>
      </c>
      <c r="G29" s="188"/>
      <c r="H29" s="188"/>
      <c r="I29" s="189"/>
      <c r="J29" s="188" t="s">
        <v>263</v>
      </c>
      <c r="K29" s="188"/>
      <c r="L29" s="188"/>
      <c r="M29" s="189"/>
      <c r="N29" s="188" t="s">
        <v>264</v>
      </c>
      <c r="O29" s="188"/>
      <c r="P29" s="188"/>
      <c r="Q29" s="189"/>
      <c r="R29" s="190" t="s">
        <v>265</v>
      </c>
      <c r="S29" s="190"/>
      <c r="T29" s="190"/>
      <c r="U29" s="191"/>
    </row>
    <row r="30" spans="2:21" s="143" customFormat="1" ht="19.5" customHeight="1" x14ac:dyDescent="0.45">
      <c r="B30" s="192" t="s">
        <v>126</v>
      </c>
      <c r="C30" s="193"/>
      <c r="D30" s="193"/>
      <c r="E30" s="193"/>
      <c r="F30" s="194" t="s">
        <v>276</v>
      </c>
      <c r="G30" s="193"/>
      <c r="H30" s="193"/>
      <c r="I30" s="193"/>
      <c r="J30" s="169" t="s">
        <v>63</v>
      </c>
      <c r="K30" s="170"/>
      <c r="L30" s="170"/>
      <c r="M30" s="170"/>
      <c r="N30" s="169" t="s">
        <v>63</v>
      </c>
      <c r="O30" s="170"/>
      <c r="P30" s="170"/>
      <c r="Q30" s="170"/>
      <c r="R30" s="169" t="s">
        <v>72</v>
      </c>
      <c r="S30" s="170"/>
      <c r="T30" s="170"/>
      <c r="U30" s="171"/>
    </row>
    <row r="31" spans="2:21" s="143" customFormat="1" ht="19.5" customHeight="1" x14ac:dyDescent="0.45">
      <c r="B31" s="172" t="s">
        <v>304</v>
      </c>
      <c r="C31" s="170"/>
      <c r="D31" s="170"/>
      <c r="E31" s="170"/>
      <c r="F31" s="166" t="s">
        <v>249</v>
      </c>
      <c r="G31" s="167"/>
      <c r="H31" s="167"/>
      <c r="I31" s="167"/>
      <c r="J31" s="169" t="s">
        <v>289</v>
      </c>
      <c r="K31" s="170"/>
      <c r="L31" s="170"/>
      <c r="M31" s="170"/>
      <c r="N31" s="166" t="s">
        <v>207</v>
      </c>
      <c r="O31" s="167"/>
      <c r="P31" s="167"/>
      <c r="Q31" s="167"/>
      <c r="R31" s="166"/>
      <c r="S31" s="167"/>
      <c r="T31" s="167"/>
      <c r="U31" s="168"/>
    </row>
    <row r="32" spans="2:21" s="143" customFormat="1" ht="19.5" customHeight="1" x14ac:dyDescent="0.45">
      <c r="B32" s="172" t="s">
        <v>183</v>
      </c>
      <c r="C32" s="170"/>
      <c r="D32" s="170"/>
      <c r="E32" s="170"/>
      <c r="F32" s="169" t="s">
        <v>288</v>
      </c>
      <c r="G32" s="170"/>
      <c r="H32" s="170"/>
      <c r="I32" s="170"/>
      <c r="J32" s="169" t="s">
        <v>325</v>
      </c>
      <c r="K32" s="170"/>
      <c r="L32" s="170"/>
      <c r="M32" s="170"/>
      <c r="N32" s="267" t="s">
        <v>346</v>
      </c>
      <c r="O32" s="268"/>
      <c r="P32" s="268"/>
      <c r="Q32" s="268"/>
      <c r="R32" s="166"/>
      <c r="S32" s="167"/>
      <c r="T32" s="167"/>
      <c r="U32" s="168"/>
    </row>
    <row r="33" spans="2:21" s="143" customFormat="1" ht="19.5" customHeight="1" x14ac:dyDescent="0.45">
      <c r="B33" s="172" t="s">
        <v>245</v>
      </c>
      <c r="C33" s="170"/>
      <c r="D33" s="170"/>
      <c r="E33" s="170"/>
      <c r="F33" s="169" t="s">
        <v>78</v>
      </c>
      <c r="G33" s="170"/>
      <c r="H33" s="170"/>
      <c r="I33" s="170"/>
      <c r="J33" s="169" t="s">
        <v>184</v>
      </c>
      <c r="K33" s="170"/>
      <c r="L33" s="170"/>
      <c r="M33" s="170"/>
      <c r="N33" s="169" t="s">
        <v>226</v>
      </c>
      <c r="O33" s="170"/>
      <c r="P33" s="170"/>
      <c r="Q33" s="170"/>
      <c r="R33" s="176"/>
      <c r="S33" s="177"/>
      <c r="T33" s="177"/>
      <c r="U33" s="178"/>
    </row>
    <row r="34" spans="2:21" s="143" customFormat="1" ht="19.5" customHeight="1" x14ac:dyDescent="0.45">
      <c r="B34" s="172" t="s">
        <v>74</v>
      </c>
      <c r="C34" s="170"/>
      <c r="D34" s="170"/>
      <c r="E34" s="170"/>
      <c r="F34" s="179" t="s">
        <v>74</v>
      </c>
      <c r="G34" s="180"/>
      <c r="H34" s="180"/>
      <c r="I34" s="180"/>
      <c r="J34" s="169" t="s">
        <v>75</v>
      </c>
      <c r="K34" s="170"/>
      <c r="L34" s="170"/>
      <c r="M34" s="170"/>
      <c r="N34" s="179" t="s">
        <v>74</v>
      </c>
      <c r="O34" s="180"/>
      <c r="P34" s="180"/>
      <c r="Q34" s="180"/>
      <c r="R34" s="179"/>
      <c r="S34" s="180"/>
      <c r="T34" s="180"/>
      <c r="U34" s="181"/>
    </row>
    <row r="35" spans="2:21" s="143" customFormat="1" ht="19.5" customHeight="1" x14ac:dyDescent="0.45">
      <c r="B35" s="173" t="s">
        <v>287</v>
      </c>
      <c r="C35" s="174"/>
      <c r="D35" s="174"/>
      <c r="E35" s="174"/>
      <c r="F35" s="175" t="s">
        <v>285</v>
      </c>
      <c r="G35" s="174"/>
      <c r="H35" s="174"/>
      <c r="I35" s="174"/>
      <c r="J35" s="175" t="s">
        <v>185</v>
      </c>
      <c r="K35" s="174"/>
      <c r="L35" s="174"/>
      <c r="M35" s="174"/>
      <c r="N35" s="175" t="s">
        <v>199</v>
      </c>
      <c r="O35" s="174"/>
      <c r="P35" s="174"/>
      <c r="Q35" s="174"/>
      <c r="R35" s="169"/>
      <c r="S35" s="170"/>
      <c r="T35" s="170"/>
      <c r="U35" s="171"/>
    </row>
    <row r="36" spans="2:21" s="92" customFormat="1" ht="12.9" customHeight="1" x14ac:dyDescent="0.25">
      <c r="B36" s="153" t="s">
        <v>44</v>
      </c>
      <c r="C36" s="148">
        <f>'第四週明細 '!W12</f>
        <v>874.9</v>
      </c>
      <c r="D36" s="154" t="s">
        <v>45</v>
      </c>
      <c r="E36" s="150">
        <f>'第四週明細 '!W8</f>
        <v>30.5</v>
      </c>
      <c r="F36" s="147" t="s">
        <v>76</v>
      </c>
      <c r="G36" s="148">
        <f>'第四週明細 '!W20</f>
        <v>881.5</v>
      </c>
      <c r="H36" s="147" t="s">
        <v>9</v>
      </c>
      <c r="I36" s="150">
        <f>'第四週明細 '!W16</f>
        <v>29.5</v>
      </c>
      <c r="J36" s="147" t="s">
        <v>44</v>
      </c>
      <c r="K36" s="148">
        <f>'第四週明細 '!W28</f>
        <v>889.40000000000009</v>
      </c>
      <c r="L36" s="147" t="s">
        <v>9</v>
      </c>
      <c r="M36" s="150">
        <f>'第四週明細 '!W24</f>
        <v>31</v>
      </c>
      <c r="N36" s="147" t="s">
        <v>76</v>
      </c>
      <c r="O36" s="148">
        <f>'第四週明細 '!W36</f>
        <v>883.1</v>
      </c>
      <c r="P36" s="147" t="s">
        <v>9</v>
      </c>
      <c r="Q36" s="150">
        <f>'第四週明細 '!W32</f>
        <v>29.5</v>
      </c>
      <c r="R36" s="133"/>
      <c r="S36" s="134"/>
      <c r="T36" s="135"/>
      <c r="U36" s="136"/>
    </row>
    <row r="37" spans="2:21" s="92" customFormat="1" ht="12.9" customHeight="1" thickBot="1" x14ac:dyDescent="0.3">
      <c r="B37" s="155" t="s">
        <v>43</v>
      </c>
      <c r="C37" s="156">
        <f>'第四週明細 '!W6</f>
        <v>114.5</v>
      </c>
      <c r="D37" s="139" t="s">
        <v>46</v>
      </c>
      <c r="E37" s="157">
        <f>'第四週明細 '!W10</f>
        <v>35.6</v>
      </c>
      <c r="F37" s="128" t="s">
        <v>7</v>
      </c>
      <c r="G37" s="129">
        <f>'第四週明細 '!W14</f>
        <v>119</v>
      </c>
      <c r="H37" s="128" t="s">
        <v>77</v>
      </c>
      <c r="I37" s="138">
        <f>'第四週明細 '!W18</f>
        <v>35</v>
      </c>
      <c r="J37" s="128" t="s">
        <v>7</v>
      </c>
      <c r="K37" s="129">
        <f>'第四週明細 '!W22</f>
        <v>116</v>
      </c>
      <c r="L37" s="128" t="s">
        <v>11</v>
      </c>
      <c r="M37" s="138">
        <f>'第四週明細 '!W26</f>
        <v>36.600000000000009</v>
      </c>
      <c r="N37" s="128" t="s">
        <v>7</v>
      </c>
      <c r="O37" s="129">
        <f>'第四週明細 '!W30</f>
        <v>119.5</v>
      </c>
      <c r="P37" s="128" t="s">
        <v>11</v>
      </c>
      <c r="Q37" s="138">
        <f>'第四週明細 '!W34</f>
        <v>34.9</v>
      </c>
      <c r="R37" s="139"/>
      <c r="S37" s="140"/>
      <c r="T37" s="141"/>
      <c r="U37" s="142"/>
    </row>
    <row r="38" spans="2:21" s="85" customFormat="1" ht="15" customHeight="1" x14ac:dyDescent="0.3">
      <c r="B38" s="241" t="s">
        <v>266</v>
      </c>
      <c r="C38" s="242"/>
      <c r="D38" s="242"/>
      <c r="E38" s="243"/>
      <c r="F38" s="242" t="s">
        <v>267</v>
      </c>
      <c r="G38" s="242"/>
      <c r="H38" s="242"/>
      <c r="I38" s="243"/>
      <c r="J38" s="189" t="s">
        <v>268</v>
      </c>
      <c r="K38" s="208"/>
      <c r="L38" s="208"/>
      <c r="M38" s="208"/>
      <c r="N38" s="242" t="s">
        <v>269</v>
      </c>
      <c r="O38" s="242"/>
      <c r="P38" s="242"/>
      <c r="Q38" s="243"/>
      <c r="R38" s="190" t="s">
        <v>293</v>
      </c>
      <c r="S38" s="190"/>
      <c r="T38" s="190"/>
      <c r="U38" s="191"/>
    </row>
    <row r="39" spans="2:21" s="143" customFormat="1" ht="19.5" customHeight="1" x14ac:dyDescent="0.45">
      <c r="B39" s="172" t="s">
        <v>63</v>
      </c>
      <c r="C39" s="170"/>
      <c r="D39" s="170"/>
      <c r="E39" s="170"/>
      <c r="F39" s="194" t="s">
        <v>219</v>
      </c>
      <c r="G39" s="193"/>
      <c r="H39" s="193"/>
      <c r="I39" s="193"/>
      <c r="J39" s="244" t="s">
        <v>63</v>
      </c>
      <c r="K39" s="245"/>
      <c r="L39" s="245"/>
      <c r="M39" s="246"/>
      <c r="N39" s="244" t="s">
        <v>63</v>
      </c>
      <c r="O39" s="245"/>
      <c r="P39" s="245"/>
      <c r="Q39" s="245"/>
      <c r="R39" s="169" t="s">
        <v>72</v>
      </c>
      <c r="S39" s="170"/>
      <c r="T39" s="170"/>
      <c r="U39" s="171"/>
    </row>
    <row r="40" spans="2:21" s="143" customFormat="1" ht="19.5" customHeight="1" x14ac:dyDescent="0.45">
      <c r="B40" s="172" t="s">
        <v>209</v>
      </c>
      <c r="C40" s="170"/>
      <c r="D40" s="170"/>
      <c r="E40" s="170"/>
      <c r="F40" s="214" t="s">
        <v>281</v>
      </c>
      <c r="G40" s="213"/>
      <c r="H40" s="213"/>
      <c r="I40" s="213"/>
      <c r="J40" s="214" t="s">
        <v>326</v>
      </c>
      <c r="K40" s="213"/>
      <c r="L40" s="213"/>
      <c r="M40" s="247"/>
      <c r="N40" s="214" t="s">
        <v>312</v>
      </c>
      <c r="O40" s="213"/>
      <c r="P40" s="213"/>
      <c r="Q40" s="213"/>
      <c r="R40" s="166"/>
      <c r="S40" s="167"/>
      <c r="T40" s="167"/>
      <c r="U40" s="168"/>
    </row>
    <row r="41" spans="2:21" s="143" customFormat="1" ht="19.5" customHeight="1" x14ac:dyDescent="0.45">
      <c r="B41" s="172" t="s">
        <v>290</v>
      </c>
      <c r="C41" s="170"/>
      <c r="D41" s="170"/>
      <c r="E41" s="170"/>
      <c r="F41" s="270" t="s">
        <v>348</v>
      </c>
      <c r="G41" s="271"/>
      <c r="H41" s="271"/>
      <c r="I41" s="271"/>
      <c r="J41" s="214" t="s">
        <v>316</v>
      </c>
      <c r="K41" s="213"/>
      <c r="L41" s="213"/>
      <c r="M41" s="247"/>
      <c r="N41" s="218" t="s">
        <v>317</v>
      </c>
      <c r="O41" s="216"/>
      <c r="P41" s="216"/>
      <c r="Q41" s="216"/>
      <c r="R41" s="166"/>
      <c r="S41" s="167"/>
      <c r="T41" s="167"/>
      <c r="U41" s="168"/>
    </row>
    <row r="42" spans="2:21" s="143" customFormat="1" ht="19.5" customHeight="1" x14ac:dyDescent="0.45">
      <c r="B42" s="172" t="s">
        <v>306</v>
      </c>
      <c r="C42" s="170"/>
      <c r="D42" s="170"/>
      <c r="E42" s="170"/>
      <c r="F42" s="218" t="s">
        <v>313</v>
      </c>
      <c r="G42" s="216"/>
      <c r="H42" s="216"/>
      <c r="I42" s="216"/>
      <c r="J42" s="218" t="s">
        <v>291</v>
      </c>
      <c r="K42" s="216"/>
      <c r="L42" s="216"/>
      <c r="M42" s="217"/>
      <c r="N42" s="218" t="s">
        <v>315</v>
      </c>
      <c r="O42" s="216"/>
      <c r="P42" s="216"/>
      <c r="Q42" s="216"/>
      <c r="R42" s="176"/>
      <c r="S42" s="177"/>
      <c r="T42" s="177"/>
      <c r="U42" s="178"/>
    </row>
    <row r="43" spans="2:21" s="143" customFormat="1" ht="19.5" customHeight="1" x14ac:dyDescent="0.45">
      <c r="B43" s="185" t="s">
        <v>75</v>
      </c>
      <c r="C43" s="180"/>
      <c r="D43" s="180"/>
      <c r="E43" s="180"/>
      <c r="F43" s="230" t="s">
        <v>75</v>
      </c>
      <c r="G43" s="228"/>
      <c r="H43" s="228"/>
      <c r="I43" s="228"/>
      <c r="J43" s="230" t="s">
        <v>75</v>
      </c>
      <c r="K43" s="228"/>
      <c r="L43" s="228"/>
      <c r="M43" s="229"/>
      <c r="N43" s="230" t="s">
        <v>75</v>
      </c>
      <c r="O43" s="228"/>
      <c r="P43" s="228"/>
      <c r="Q43" s="228"/>
      <c r="R43" s="179"/>
      <c r="S43" s="180"/>
      <c r="T43" s="180"/>
      <c r="U43" s="181"/>
    </row>
    <row r="44" spans="2:21" s="143" customFormat="1" ht="19.5" customHeight="1" x14ac:dyDescent="0.45">
      <c r="B44" s="173" t="s">
        <v>310</v>
      </c>
      <c r="C44" s="174"/>
      <c r="D44" s="174"/>
      <c r="E44" s="196"/>
      <c r="F44" s="237" t="s">
        <v>341</v>
      </c>
      <c r="G44" s="238"/>
      <c r="H44" s="238"/>
      <c r="I44" s="238"/>
      <c r="J44" s="237" t="s">
        <v>292</v>
      </c>
      <c r="K44" s="238"/>
      <c r="L44" s="238"/>
      <c r="M44" s="248"/>
      <c r="N44" s="237" t="s">
        <v>211</v>
      </c>
      <c r="O44" s="238"/>
      <c r="P44" s="238"/>
      <c r="Q44" s="238"/>
      <c r="R44" s="169"/>
      <c r="S44" s="170"/>
      <c r="T44" s="170"/>
      <c r="U44" s="171"/>
    </row>
    <row r="45" spans="2:21" s="92" customFormat="1" ht="12.9" customHeight="1" x14ac:dyDescent="0.25">
      <c r="B45" s="131" t="s">
        <v>44</v>
      </c>
      <c r="C45" s="126">
        <f>'第五週明細  '!W12</f>
        <v>886.1</v>
      </c>
      <c r="D45" s="125" t="s">
        <v>9</v>
      </c>
      <c r="E45" s="127">
        <f>'第五週明細  '!W8</f>
        <v>30.5</v>
      </c>
      <c r="F45" s="125" t="s">
        <v>44</v>
      </c>
      <c r="G45" s="126">
        <f>'第五週明細  '!W20</f>
        <v>855.4</v>
      </c>
      <c r="H45" s="125" t="s">
        <v>9</v>
      </c>
      <c r="I45" s="132">
        <f>'第五週明細  '!W16</f>
        <v>29</v>
      </c>
      <c r="J45" s="125" t="s">
        <v>44</v>
      </c>
      <c r="K45" s="126">
        <f>'第五週明細  '!W28</f>
        <v>865.1</v>
      </c>
      <c r="L45" s="125" t="s">
        <v>9</v>
      </c>
      <c r="M45" s="127">
        <f>'第五週明細  '!W24</f>
        <v>29.5</v>
      </c>
      <c r="N45" s="125" t="s">
        <v>44</v>
      </c>
      <c r="O45" s="126">
        <f>'第五週明細  '!W36</f>
        <v>869</v>
      </c>
      <c r="P45" s="125" t="s">
        <v>9</v>
      </c>
      <c r="Q45" s="132">
        <f>'第五週明細  '!W32</f>
        <v>29</v>
      </c>
      <c r="R45" s="133"/>
      <c r="S45" s="134"/>
      <c r="T45" s="135"/>
      <c r="U45" s="136"/>
    </row>
    <row r="46" spans="2:21" s="92" customFormat="1" ht="12.9" customHeight="1" thickBot="1" x14ac:dyDescent="0.3">
      <c r="B46" s="137" t="s">
        <v>7</v>
      </c>
      <c r="C46" s="129">
        <f>'第五週明細  '!W6</f>
        <v>117</v>
      </c>
      <c r="D46" s="128" t="s">
        <v>11</v>
      </c>
      <c r="E46" s="129">
        <f>'第五週明細  '!W10</f>
        <v>35.9</v>
      </c>
      <c r="F46" s="128" t="s">
        <v>7</v>
      </c>
      <c r="G46" s="129">
        <f>'第五週明細  '!W14</f>
        <v>115</v>
      </c>
      <c r="H46" s="128" t="s">
        <v>11</v>
      </c>
      <c r="I46" s="138">
        <f>'第五週明細  '!W18</f>
        <v>33.599999999999994</v>
      </c>
      <c r="J46" s="128" t="s">
        <v>7</v>
      </c>
      <c r="K46" s="129">
        <f>'第五週明細  '!W22</f>
        <v>115.5</v>
      </c>
      <c r="L46" s="128" t="s">
        <v>11</v>
      </c>
      <c r="M46" s="129">
        <f>'第五週明細  '!W26</f>
        <v>34.4</v>
      </c>
      <c r="N46" s="128" t="s">
        <v>7</v>
      </c>
      <c r="O46" s="129">
        <f>'第五週明細  '!W30</f>
        <v>118</v>
      </c>
      <c r="P46" s="128" t="s">
        <v>11</v>
      </c>
      <c r="Q46" s="138">
        <f>'第五週明細  '!W34</f>
        <v>34</v>
      </c>
      <c r="R46" s="139"/>
      <c r="S46" s="140"/>
      <c r="T46" s="141"/>
      <c r="U46" s="142"/>
    </row>
    <row r="47" spans="2:21" x14ac:dyDescent="0.3">
      <c r="B47" s="145" t="s">
        <v>127</v>
      </c>
      <c r="F47" s="145" t="s">
        <v>128</v>
      </c>
      <c r="J47" s="145" t="s">
        <v>129</v>
      </c>
    </row>
  </sheetData>
  <mergeCells count="172">
    <mergeCell ref="R38:U38"/>
    <mergeCell ref="R39:U39"/>
    <mergeCell ref="R40:U40"/>
    <mergeCell ref="R41:U41"/>
    <mergeCell ref="R42:U42"/>
    <mergeCell ref="R43:U43"/>
    <mergeCell ref="R44:U44"/>
    <mergeCell ref="J38:M38"/>
    <mergeCell ref="J39:M39"/>
    <mergeCell ref="J40:M40"/>
    <mergeCell ref="J41:M41"/>
    <mergeCell ref="J42:M42"/>
    <mergeCell ref="J43:M43"/>
    <mergeCell ref="J44:M44"/>
    <mergeCell ref="N38:Q38"/>
    <mergeCell ref="N39:Q39"/>
    <mergeCell ref="N40:Q40"/>
    <mergeCell ref="N41:Q41"/>
    <mergeCell ref="N42:Q42"/>
    <mergeCell ref="N43:Q43"/>
    <mergeCell ref="N44:Q44"/>
    <mergeCell ref="N7:Q7"/>
    <mergeCell ref="R7:U7"/>
    <mergeCell ref="B7:E7"/>
    <mergeCell ref="F7:I7"/>
    <mergeCell ref="N8:U10"/>
    <mergeCell ref="B44:E44"/>
    <mergeCell ref="F44:I44"/>
    <mergeCell ref="B8:E8"/>
    <mergeCell ref="B42:E42"/>
    <mergeCell ref="F42:I42"/>
    <mergeCell ref="B43:E43"/>
    <mergeCell ref="F43:I43"/>
    <mergeCell ref="B40:E40"/>
    <mergeCell ref="F40:I40"/>
    <mergeCell ref="B41:E41"/>
    <mergeCell ref="F41:I41"/>
    <mergeCell ref="F8:I8"/>
    <mergeCell ref="B38:E38"/>
    <mergeCell ref="F38:I38"/>
    <mergeCell ref="B39:E39"/>
    <mergeCell ref="F39:I39"/>
    <mergeCell ref="B14:E14"/>
    <mergeCell ref="F14:I14"/>
    <mergeCell ref="B13:E13"/>
    <mergeCell ref="B4:E4"/>
    <mergeCell ref="F4:I4"/>
    <mergeCell ref="N4:Q4"/>
    <mergeCell ref="R4:U4"/>
    <mergeCell ref="B5:E5"/>
    <mergeCell ref="F5:I5"/>
    <mergeCell ref="N5:Q5"/>
    <mergeCell ref="R5:U5"/>
    <mergeCell ref="B6:E6"/>
    <mergeCell ref="F6:I6"/>
    <mergeCell ref="N6:Q6"/>
    <mergeCell ref="R6:U6"/>
    <mergeCell ref="B1:F1"/>
    <mergeCell ref="J1:M1"/>
    <mergeCell ref="N1:P1"/>
    <mergeCell ref="B2:E2"/>
    <mergeCell ref="F2:I2"/>
    <mergeCell ref="J2:M2"/>
    <mergeCell ref="N2:Q2"/>
    <mergeCell ref="R2:U2"/>
    <mergeCell ref="B3:E3"/>
    <mergeCell ref="F3:I3"/>
    <mergeCell ref="J3:M3"/>
    <mergeCell ref="N3:Q3"/>
    <mergeCell ref="R3:U3"/>
    <mergeCell ref="J14:M14"/>
    <mergeCell ref="N14:Q14"/>
    <mergeCell ref="R14:U14"/>
    <mergeCell ref="B15:E15"/>
    <mergeCell ref="F15:I15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F13:I13"/>
    <mergeCell ref="J13:M13"/>
    <mergeCell ref="N13:Q13"/>
    <mergeCell ref="R13:U13"/>
    <mergeCell ref="J15:M15"/>
    <mergeCell ref="N15:Q15"/>
    <mergeCell ref="R15:U15"/>
    <mergeCell ref="J16:M16"/>
    <mergeCell ref="N16:Q16"/>
    <mergeCell ref="R16:U16"/>
    <mergeCell ref="R17:U17"/>
    <mergeCell ref="B20:E20"/>
    <mergeCell ref="F20:I20"/>
    <mergeCell ref="J20:M20"/>
    <mergeCell ref="N20:Q20"/>
    <mergeCell ref="R20:U20"/>
    <mergeCell ref="B16:E16"/>
    <mergeCell ref="F16:I16"/>
    <mergeCell ref="J21:M21"/>
    <mergeCell ref="N21:Q21"/>
    <mergeCell ref="R21:U21"/>
    <mergeCell ref="B17:E17"/>
    <mergeCell ref="F17:I17"/>
    <mergeCell ref="J17:M17"/>
    <mergeCell ref="N17:Q17"/>
    <mergeCell ref="F30:I30"/>
    <mergeCell ref="J30:M30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1:E21"/>
    <mergeCell ref="F21:I21"/>
    <mergeCell ref="B31:E31"/>
    <mergeCell ref="F31:I31"/>
    <mergeCell ref="J31:M31"/>
    <mergeCell ref="N31:Q31"/>
    <mergeCell ref="R31:U31"/>
    <mergeCell ref="B32:E32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30:E30"/>
    <mergeCell ref="N32:Q32"/>
    <mergeCell ref="F32:I32"/>
    <mergeCell ref="R32:U32"/>
    <mergeCell ref="N30:Q30"/>
    <mergeCell ref="R30:U30"/>
    <mergeCell ref="B26:E26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F26:I26"/>
    <mergeCell ref="J26:M26"/>
    <mergeCell ref="N26:Q26"/>
    <mergeCell ref="R26:U26"/>
    <mergeCell ref="J32:M3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zoomScale="60" workbookViewId="0">
      <selection activeCell="Y16" sqref="Y16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4" s="5" customFormat="1" ht="39" x14ac:dyDescent="0.7">
      <c r="B1" s="261" t="s">
        <v>332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4"/>
      <c r="AB1" s="6"/>
    </row>
    <row r="2" spans="2:34" s="5" customFormat="1" ht="9.75" customHeight="1" x14ac:dyDescent="0.6">
      <c r="B2" s="262"/>
      <c r="C2" s="263"/>
      <c r="D2" s="263"/>
      <c r="E2" s="263"/>
      <c r="F2" s="263"/>
      <c r="G2" s="263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31.5" customHeight="1" thickBot="1" x14ac:dyDescent="0.6">
      <c r="B3" s="81" t="s">
        <v>42</v>
      </c>
      <c r="C3" s="10"/>
      <c r="D3" s="11"/>
      <c r="E3" s="11"/>
      <c r="F3" s="11"/>
      <c r="G3" s="264" t="s">
        <v>134</v>
      </c>
      <c r="H3" s="264"/>
      <c r="I3" s="264"/>
      <c r="J3" s="264"/>
      <c r="K3" s="264"/>
      <c r="L3" s="264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100.2" x14ac:dyDescent="0.3">
      <c r="B4" s="18" t="s">
        <v>0</v>
      </c>
      <c r="C4" s="19" t="s">
        <v>1</v>
      </c>
      <c r="D4" s="20" t="s">
        <v>2</v>
      </c>
      <c r="E4" s="21" t="s">
        <v>40</v>
      </c>
      <c r="F4" s="20"/>
      <c r="G4" s="20" t="s">
        <v>3</v>
      </c>
      <c r="H4" s="21" t="s">
        <v>40</v>
      </c>
      <c r="I4" s="20"/>
      <c r="J4" s="20" t="s">
        <v>4</v>
      </c>
      <c r="K4" s="21" t="s">
        <v>40</v>
      </c>
      <c r="L4" s="22"/>
      <c r="M4" s="20" t="s">
        <v>4</v>
      </c>
      <c r="N4" s="21" t="s">
        <v>40</v>
      </c>
      <c r="O4" s="20"/>
      <c r="P4" s="20" t="s">
        <v>4</v>
      </c>
      <c r="Q4" s="21" t="s">
        <v>40</v>
      </c>
      <c r="R4" s="20"/>
      <c r="S4" s="23" t="s">
        <v>5</v>
      </c>
      <c r="T4" s="21" t="s">
        <v>40</v>
      </c>
      <c r="U4" s="20"/>
      <c r="V4" s="83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65.099999999999994" customHeight="1" x14ac:dyDescent="0.4">
      <c r="B5" s="31">
        <v>3</v>
      </c>
      <c r="C5" s="251"/>
      <c r="D5" s="32" t="str">
        <f>'114年4月菜單'!B3</f>
        <v>香Q米飯</v>
      </c>
      <c r="E5" s="32" t="s">
        <v>15</v>
      </c>
      <c r="F5" s="1" t="s">
        <v>16</v>
      </c>
      <c r="G5" s="32" t="str">
        <f>'114年4月菜單'!B4</f>
        <v>烤雞翅</v>
      </c>
      <c r="H5" s="32" t="s">
        <v>136</v>
      </c>
      <c r="I5" s="1" t="s">
        <v>16</v>
      </c>
      <c r="J5" s="32" t="str">
        <f>'114年4月菜單'!B5</f>
        <v>洋蔥炒蛋</v>
      </c>
      <c r="K5" s="32" t="s">
        <v>17</v>
      </c>
      <c r="L5" s="1" t="s">
        <v>16</v>
      </c>
      <c r="M5" s="32" t="str">
        <f>'114年4月菜單'!B6</f>
        <v>風味魚蛋</v>
      </c>
      <c r="N5" s="32" t="s">
        <v>17</v>
      </c>
      <c r="O5" s="1" t="s">
        <v>16</v>
      </c>
      <c r="P5" s="32" t="str">
        <f>'114年4月菜單'!B7</f>
        <v>季節蔬菜</v>
      </c>
      <c r="Q5" s="32" t="s">
        <v>18</v>
      </c>
      <c r="R5" s="1" t="s">
        <v>16</v>
      </c>
      <c r="S5" s="32" t="str">
        <f>'114年4月菜單'!B8</f>
        <v>酸辣湯</v>
      </c>
      <c r="T5" s="32" t="s">
        <v>212</v>
      </c>
      <c r="U5" s="1" t="s">
        <v>16</v>
      </c>
      <c r="V5" s="252"/>
      <c r="W5" s="33" t="s">
        <v>7</v>
      </c>
      <c r="X5" s="34" t="s">
        <v>334</v>
      </c>
      <c r="Y5" s="35">
        <v>6.5</v>
      </c>
      <c r="Z5" s="16"/>
      <c r="AA5" s="16"/>
      <c r="AB5" s="17"/>
      <c r="AC5" s="16"/>
      <c r="AD5" s="16"/>
      <c r="AE5" s="16"/>
      <c r="AF5" s="16"/>
      <c r="AG5" s="79"/>
    </row>
    <row r="6" spans="2:34" ht="27.9" customHeight="1" x14ac:dyDescent="0.4">
      <c r="B6" s="37" t="s">
        <v>8</v>
      </c>
      <c r="C6" s="251"/>
      <c r="D6" s="2" t="s">
        <v>56</v>
      </c>
      <c r="E6" s="2"/>
      <c r="F6" s="2">
        <v>120</v>
      </c>
      <c r="G6" s="2" t="s">
        <v>204</v>
      </c>
      <c r="H6" s="2"/>
      <c r="I6" s="2">
        <v>70</v>
      </c>
      <c r="J6" s="2" t="s">
        <v>142</v>
      </c>
      <c r="K6" s="2"/>
      <c r="L6" s="2">
        <v>40</v>
      </c>
      <c r="M6" s="2" t="s">
        <v>239</v>
      </c>
      <c r="N6" s="102"/>
      <c r="O6" s="2">
        <v>50</v>
      </c>
      <c r="P6" s="2" t="s">
        <v>58</v>
      </c>
      <c r="Q6" s="2"/>
      <c r="R6" s="2">
        <v>120</v>
      </c>
      <c r="S6" s="2" t="s">
        <v>198</v>
      </c>
      <c r="T6" s="2" t="s">
        <v>242</v>
      </c>
      <c r="U6" s="2">
        <v>20</v>
      </c>
      <c r="V6" s="253"/>
      <c r="W6" s="89">
        <v>121.5</v>
      </c>
      <c r="X6" s="38" t="s">
        <v>335</v>
      </c>
      <c r="Y6" s="39">
        <v>2.9</v>
      </c>
      <c r="Z6" s="15"/>
      <c r="AA6" s="17"/>
      <c r="AC6" s="17"/>
      <c r="AD6" s="17"/>
      <c r="AE6" s="17"/>
      <c r="AF6" s="17"/>
      <c r="AG6" s="79"/>
    </row>
    <row r="7" spans="2:34" ht="27.9" customHeight="1" x14ac:dyDescent="0.4">
      <c r="B7" s="37">
        <v>31</v>
      </c>
      <c r="C7" s="251"/>
      <c r="D7" s="2"/>
      <c r="E7" s="2"/>
      <c r="F7" s="2"/>
      <c r="G7" s="2"/>
      <c r="H7" s="2"/>
      <c r="I7" s="2"/>
      <c r="J7" s="2" t="s">
        <v>179</v>
      </c>
      <c r="K7" s="86"/>
      <c r="L7" s="2">
        <v>30</v>
      </c>
      <c r="M7" s="2" t="s">
        <v>234</v>
      </c>
      <c r="N7" s="93"/>
      <c r="O7" s="2">
        <v>10</v>
      </c>
      <c r="P7" s="2"/>
      <c r="Q7" s="2"/>
      <c r="R7" s="2"/>
      <c r="S7" s="2" t="s">
        <v>243</v>
      </c>
      <c r="T7" s="2" t="s">
        <v>241</v>
      </c>
      <c r="U7" s="2">
        <v>8</v>
      </c>
      <c r="V7" s="253"/>
      <c r="W7" s="40" t="s">
        <v>9</v>
      </c>
      <c r="X7" s="41" t="s">
        <v>336</v>
      </c>
      <c r="Y7" s="39">
        <v>1.8</v>
      </c>
      <c r="AA7" s="42"/>
      <c r="AC7" s="43"/>
      <c r="AD7" s="17"/>
      <c r="AE7" s="17"/>
      <c r="AF7" s="44"/>
      <c r="AG7" s="79"/>
    </row>
    <row r="8" spans="2:34" ht="27.9" customHeight="1" x14ac:dyDescent="0.4">
      <c r="B8" s="37" t="s">
        <v>10</v>
      </c>
      <c r="C8" s="251"/>
      <c r="D8" s="2"/>
      <c r="E8" s="2"/>
      <c r="F8" s="2"/>
      <c r="G8" s="2"/>
      <c r="H8" s="45"/>
      <c r="I8" s="2"/>
      <c r="J8" s="2" t="s">
        <v>145</v>
      </c>
      <c r="K8" s="45"/>
      <c r="L8" s="2">
        <v>10</v>
      </c>
      <c r="M8" s="2" t="s">
        <v>272</v>
      </c>
      <c r="N8" s="158"/>
      <c r="O8" s="2">
        <v>10</v>
      </c>
      <c r="P8" s="2"/>
      <c r="Q8" s="45"/>
      <c r="R8" s="2"/>
      <c r="S8" s="2" t="s">
        <v>71</v>
      </c>
      <c r="T8" s="2"/>
      <c r="U8" s="2">
        <v>1</v>
      </c>
      <c r="V8" s="253"/>
      <c r="W8" s="87">
        <v>29.5</v>
      </c>
      <c r="X8" s="41" t="s">
        <v>337</v>
      </c>
      <c r="Y8" s="39">
        <v>3</v>
      </c>
      <c r="Z8" s="15"/>
      <c r="AC8" s="17"/>
      <c r="AD8" s="17"/>
      <c r="AE8" s="17"/>
      <c r="AF8" s="17"/>
      <c r="AG8" s="79"/>
      <c r="AH8"/>
    </row>
    <row r="9" spans="2:34" ht="27.9" customHeight="1" x14ac:dyDescent="0.3">
      <c r="B9" s="255" t="s">
        <v>36</v>
      </c>
      <c r="C9" s="251"/>
      <c r="D9" s="2"/>
      <c r="E9" s="2"/>
      <c r="F9" s="2"/>
      <c r="G9" s="2"/>
      <c r="H9" s="45"/>
      <c r="I9" s="2"/>
      <c r="J9" s="2"/>
      <c r="K9" s="45"/>
      <c r="L9" s="2"/>
      <c r="M9" s="2"/>
      <c r="N9" s="45"/>
      <c r="O9" s="2"/>
      <c r="P9" s="2"/>
      <c r="Q9" s="45"/>
      <c r="R9" s="2"/>
      <c r="S9" s="2" t="s">
        <v>138</v>
      </c>
      <c r="T9" s="2"/>
      <c r="U9" s="2">
        <v>1</v>
      </c>
      <c r="V9" s="253"/>
      <c r="W9" s="40" t="s">
        <v>11</v>
      </c>
      <c r="X9" s="41" t="s">
        <v>338</v>
      </c>
      <c r="Y9" s="39">
        <v>0</v>
      </c>
      <c r="AC9" s="17"/>
      <c r="AD9" s="17"/>
      <c r="AE9" s="17"/>
      <c r="AF9" s="17"/>
      <c r="AG9" s="77"/>
      <c r="AH9"/>
    </row>
    <row r="10" spans="2:34" ht="27.9" customHeight="1" x14ac:dyDescent="0.4">
      <c r="B10" s="255"/>
      <c r="C10" s="251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 t="s">
        <v>273</v>
      </c>
      <c r="T10" s="84" t="s">
        <v>241</v>
      </c>
      <c r="U10" s="2">
        <v>8</v>
      </c>
      <c r="V10" s="253"/>
      <c r="W10" s="87">
        <v>35.099999999999994</v>
      </c>
      <c r="X10" s="80" t="s">
        <v>339</v>
      </c>
      <c r="Y10" s="46">
        <v>0</v>
      </c>
      <c r="Z10" s="15"/>
      <c r="AG10" s="89"/>
    </row>
    <row r="11" spans="2:34" ht="27.9" customHeight="1" x14ac:dyDescent="0.3">
      <c r="B11" s="47" t="s">
        <v>35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 t="s">
        <v>122</v>
      </c>
      <c r="T11" s="45"/>
      <c r="U11" s="2">
        <v>3</v>
      </c>
      <c r="V11" s="253"/>
      <c r="W11" s="40" t="s">
        <v>12</v>
      </c>
      <c r="X11" s="49"/>
      <c r="Y11" s="39"/>
      <c r="AG11" s="77"/>
    </row>
    <row r="12" spans="2:34" ht="27.9" customHeight="1" x14ac:dyDescent="0.4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254"/>
      <c r="W12" s="88">
        <v>891.9</v>
      </c>
      <c r="X12" s="54"/>
      <c r="Y12" s="55"/>
      <c r="Z12" s="15"/>
      <c r="AC12" s="52"/>
      <c r="AD12" s="52"/>
      <c r="AE12" s="52"/>
      <c r="AG12" s="90"/>
    </row>
    <row r="13" spans="2:34" s="36" customFormat="1" ht="27.9" customHeight="1" x14ac:dyDescent="0.4">
      <c r="B13" s="31">
        <v>4</v>
      </c>
      <c r="C13" s="251"/>
      <c r="D13" s="32" t="str">
        <f>'114年4月菜單'!F3</f>
        <v>台式炒飯</v>
      </c>
      <c r="E13" s="32" t="s">
        <v>17</v>
      </c>
      <c r="F13" s="32"/>
      <c r="G13" s="32" t="str">
        <f>'114年4月菜單'!F4</f>
        <v>鹽酥雞</v>
      </c>
      <c r="H13" s="32" t="s">
        <v>83</v>
      </c>
      <c r="I13" s="32"/>
      <c r="J13" s="32" t="str">
        <f>'114年4月菜單'!F5</f>
        <v>蝦卷x1</v>
      </c>
      <c r="K13" s="32" t="s">
        <v>136</v>
      </c>
      <c r="L13" s="32"/>
      <c r="M13" s="32" t="str">
        <f>'114年4月菜單'!F6</f>
        <v>關東煮</v>
      </c>
      <c r="N13" s="32" t="s">
        <v>17</v>
      </c>
      <c r="O13" s="32"/>
      <c r="P13" s="32" t="str">
        <f>'114年4月菜單'!F7</f>
        <v>季節蔬菜</v>
      </c>
      <c r="Q13" s="32" t="s">
        <v>18</v>
      </c>
      <c r="R13" s="32"/>
      <c r="S13" s="32" t="str">
        <f>'114年4月菜單'!F8</f>
        <v>蔬菜湯</v>
      </c>
      <c r="T13" s="32" t="s">
        <v>17</v>
      </c>
      <c r="U13" s="32"/>
      <c r="V13" s="252"/>
      <c r="W13" s="33" t="s">
        <v>43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4" ht="27.9" customHeight="1" x14ac:dyDescent="0.4">
      <c r="B14" s="37" t="s">
        <v>8</v>
      </c>
      <c r="C14" s="251"/>
      <c r="D14" s="2" t="s">
        <v>56</v>
      </c>
      <c r="E14" s="2"/>
      <c r="F14" s="2">
        <v>120</v>
      </c>
      <c r="G14" s="58" t="s">
        <v>230</v>
      </c>
      <c r="H14" s="110"/>
      <c r="I14" s="95">
        <v>70</v>
      </c>
      <c r="J14" s="2" t="s">
        <v>231</v>
      </c>
      <c r="K14" s="2"/>
      <c r="L14" s="2">
        <v>20</v>
      </c>
      <c r="M14" s="2" t="s">
        <v>68</v>
      </c>
      <c r="N14" s="2"/>
      <c r="O14" s="2">
        <v>20</v>
      </c>
      <c r="P14" s="2" t="s">
        <v>58</v>
      </c>
      <c r="Q14" s="2"/>
      <c r="R14" s="2">
        <v>120</v>
      </c>
      <c r="S14" s="2" t="s">
        <v>340</v>
      </c>
      <c r="T14" s="2"/>
      <c r="U14" s="2">
        <v>30</v>
      </c>
      <c r="V14" s="253"/>
      <c r="W14" s="89">
        <f>Y13*15+Y14*0+Y15*5+Y16*0+Y17*15+Y18*12+15</f>
        <v>115</v>
      </c>
      <c r="X14" s="38" t="s">
        <v>24</v>
      </c>
      <c r="Y14" s="39">
        <v>3.1</v>
      </c>
      <c r="Z14" s="15"/>
      <c r="AA14" s="17" t="s">
        <v>25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4" ht="27.9" customHeight="1" x14ac:dyDescent="0.4">
      <c r="B15" s="37">
        <v>1</v>
      </c>
      <c r="C15" s="251"/>
      <c r="D15" s="2" t="s">
        <v>82</v>
      </c>
      <c r="E15" s="2"/>
      <c r="F15" s="2">
        <v>10</v>
      </c>
      <c r="G15" s="58"/>
      <c r="H15" s="116"/>
      <c r="I15" s="95"/>
      <c r="J15" s="2"/>
      <c r="K15" s="2"/>
      <c r="L15" s="2"/>
      <c r="M15" s="2" t="s">
        <v>215</v>
      </c>
      <c r="N15" s="2"/>
      <c r="O15" s="2">
        <v>30</v>
      </c>
      <c r="P15" s="2"/>
      <c r="Q15" s="2"/>
      <c r="R15" s="2"/>
      <c r="S15" s="2" t="s">
        <v>179</v>
      </c>
      <c r="T15" s="84"/>
      <c r="U15" s="2">
        <v>10</v>
      </c>
      <c r="V15" s="253"/>
      <c r="W15" s="40" t="s">
        <v>45</v>
      </c>
      <c r="X15" s="41" t="s">
        <v>26</v>
      </c>
      <c r="Y15" s="39">
        <v>2</v>
      </c>
      <c r="AA15" s="42" t="s">
        <v>27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28</v>
      </c>
      <c r="AF15" s="44">
        <f>AC15*4+AD15*9</f>
        <v>153.30000000000001</v>
      </c>
      <c r="AG15" s="77"/>
    </row>
    <row r="16" spans="2:34" ht="27.9" customHeight="1" x14ac:dyDescent="0.4">
      <c r="B16" s="37" t="s">
        <v>10</v>
      </c>
      <c r="C16" s="251"/>
      <c r="D16" s="2" t="s">
        <v>155</v>
      </c>
      <c r="E16" s="2"/>
      <c r="F16" s="2">
        <v>1</v>
      </c>
      <c r="G16" s="115"/>
      <c r="H16" s="116"/>
      <c r="I16" s="115"/>
      <c r="J16" s="2"/>
      <c r="K16" s="45"/>
      <c r="L16" s="2"/>
      <c r="M16" s="2" t="s">
        <v>232</v>
      </c>
      <c r="N16" s="2"/>
      <c r="O16" s="2">
        <v>10</v>
      </c>
      <c r="P16" s="2"/>
      <c r="Q16" s="45"/>
      <c r="R16" s="2"/>
      <c r="S16" s="2" t="s">
        <v>145</v>
      </c>
      <c r="T16" s="84"/>
      <c r="U16" s="2">
        <v>1</v>
      </c>
      <c r="V16" s="253"/>
      <c r="W16" s="87">
        <f>Y13*0+Y14*5+Y15*0+Y16*5+Y17*0+Y18*4</f>
        <v>30.5</v>
      </c>
      <c r="X16" s="41" t="s">
        <v>29</v>
      </c>
      <c r="Y16" s="39">
        <v>3</v>
      </c>
      <c r="Z16" s="15"/>
      <c r="AA16" s="16" t="s">
        <v>30</v>
      </c>
      <c r="AB16" s="17">
        <v>1.8</v>
      </c>
      <c r="AC16" s="17">
        <f>AB16*1</f>
        <v>1.8</v>
      </c>
      <c r="AD16" s="17" t="s">
        <v>28</v>
      </c>
      <c r="AE16" s="17">
        <f>AB16*5</f>
        <v>9</v>
      </c>
      <c r="AF16" s="17">
        <f>AC16*4+AE16*4</f>
        <v>43.2</v>
      </c>
      <c r="AG16" s="89"/>
    </row>
    <row r="17" spans="2:33" ht="27.9" customHeight="1" x14ac:dyDescent="0.3">
      <c r="B17" s="255" t="s">
        <v>37</v>
      </c>
      <c r="C17" s="251"/>
      <c r="D17" s="2" t="s">
        <v>92</v>
      </c>
      <c r="E17" s="2"/>
      <c r="F17" s="2">
        <v>10</v>
      </c>
      <c r="G17" s="115"/>
      <c r="H17" s="116"/>
      <c r="I17" s="115"/>
      <c r="J17" s="2"/>
      <c r="K17" s="45"/>
      <c r="L17" s="2"/>
      <c r="M17" s="2" t="s">
        <v>138</v>
      </c>
      <c r="N17" s="2"/>
      <c r="O17" s="2">
        <v>1</v>
      </c>
      <c r="P17" s="2"/>
      <c r="Q17" s="45"/>
      <c r="R17" s="2"/>
      <c r="S17" s="2" t="s">
        <v>178</v>
      </c>
      <c r="T17" s="2"/>
      <c r="U17" s="2">
        <v>1</v>
      </c>
      <c r="V17" s="253"/>
      <c r="W17" s="40" t="s">
        <v>46</v>
      </c>
      <c r="X17" s="41" t="s">
        <v>32</v>
      </c>
      <c r="Y17" s="39">
        <v>0</v>
      </c>
      <c r="AA17" s="16" t="s">
        <v>33</v>
      </c>
      <c r="AB17" s="17">
        <v>2.5</v>
      </c>
      <c r="AC17" s="17"/>
      <c r="AD17" s="17">
        <f>AB17*5</f>
        <v>12.5</v>
      </c>
      <c r="AE17" s="17" t="s">
        <v>28</v>
      </c>
      <c r="AF17" s="17">
        <f>AD17*9</f>
        <v>112.5</v>
      </c>
      <c r="AG17" s="77"/>
    </row>
    <row r="18" spans="2:33" ht="27.9" customHeight="1" x14ac:dyDescent="0.4">
      <c r="B18" s="255"/>
      <c r="C18" s="251"/>
      <c r="D18" s="2" t="s">
        <v>228</v>
      </c>
      <c r="E18" s="2"/>
      <c r="F18" s="2">
        <v>0.05</v>
      </c>
      <c r="G18" s="2"/>
      <c r="H18" s="45"/>
      <c r="I18" s="2"/>
      <c r="J18" s="2"/>
      <c r="K18" s="45"/>
      <c r="L18" s="2"/>
      <c r="M18" s="2"/>
      <c r="N18" s="84"/>
      <c r="O18" s="2"/>
      <c r="P18" s="2"/>
      <c r="Q18" s="45"/>
      <c r="R18" s="2"/>
      <c r="S18" s="2"/>
      <c r="T18" s="45"/>
      <c r="U18" s="2"/>
      <c r="V18" s="253"/>
      <c r="W18" s="87">
        <f>Y13*2+Y14*7+Y15*1+Y16*0+Y17*0+Y18*8</f>
        <v>35.700000000000003</v>
      </c>
      <c r="X18" s="80" t="s">
        <v>41</v>
      </c>
      <c r="Y18" s="46">
        <v>0</v>
      </c>
      <c r="Z18" s="15"/>
      <c r="AA18" s="16" t="s">
        <v>34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35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2"/>
      <c r="U19" s="2"/>
      <c r="V19" s="253"/>
      <c r="W19" s="40" t="s">
        <v>12</v>
      </c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254"/>
      <c r="W20" s="88">
        <f>W14*4+W18*4+W16*9</f>
        <v>877.3</v>
      </c>
      <c r="X20" s="54"/>
      <c r="Y20" s="55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0"/>
    </row>
    <row r="21" spans="2:33" s="36" customFormat="1" ht="27.9" customHeight="1" x14ac:dyDescent="0.4">
      <c r="B21" s="31">
        <v>4</v>
      </c>
      <c r="C21" s="251"/>
      <c r="D21" s="32" t="str">
        <f>'114年4月菜單'!J3</f>
        <v>不供餐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52"/>
      <c r="W21" s="33"/>
      <c r="X21" s="34"/>
      <c r="Y21" s="35"/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25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70"/>
      <c r="T22" s="2"/>
      <c r="U22" s="2"/>
      <c r="V22" s="253"/>
      <c r="W22" s="89"/>
      <c r="X22" s="38"/>
      <c r="Y22" s="39"/>
      <c r="Z22" s="56"/>
      <c r="AA22" s="57" t="s">
        <v>25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2</v>
      </c>
      <c r="C23" s="251"/>
      <c r="D23" s="2"/>
      <c r="E23" s="2"/>
      <c r="F23" s="2"/>
      <c r="G23" s="2"/>
      <c r="H23" s="4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53"/>
      <c r="W23" s="40"/>
      <c r="X23" s="41"/>
      <c r="Y23" s="39"/>
      <c r="AA23" s="59" t="s">
        <v>27</v>
      </c>
      <c r="AB23" s="57">
        <v>2.2000000000000002</v>
      </c>
      <c r="AC23" s="60">
        <f>AB23*7</f>
        <v>15.400000000000002</v>
      </c>
      <c r="AD23" s="57">
        <f>AB23*5</f>
        <v>11</v>
      </c>
      <c r="AE23" s="57" t="s">
        <v>28</v>
      </c>
      <c r="AF23" s="61">
        <f>AC23*4+AD23*9</f>
        <v>160.60000000000002</v>
      </c>
      <c r="AG23" s="77"/>
    </row>
    <row r="24" spans="2:33" s="58" customFormat="1" ht="27.9" customHeight="1" x14ac:dyDescent="0.55000000000000004">
      <c r="B24" s="37" t="s">
        <v>10</v>
      </c>
      <c r="C24" s="251"/>
      <c r="D24" s="2"/>
      <c r="E24" s="2"/>
      <c r="F24" s="2"/>
      <c r="G24" s="2"/>
      <c r="H24" s="45"/>
      <c r="I24" s="2"/>
      <c r="J24" s="2"/>
      <c r="K24" s="2"/>
      <c r="L24" s="2"/>
      <c r="M24" s="2"/>
      <c r="N24" s="45"/>
      <c r="O24" s="2"/>
      <c r="P24" s="2"/>
      <c r="Q24" s="45"/>
      <c r="R24" s="2"/>
      <c r="S24" s="2"/>
      <c r="T24" s="84"/>
      <c r="U24" s="2"/>
      <c r="V24" s="253"/>
      <c r="W24" s="87"/>
      <c r="X24" s="41"/>
      <c r="Y24" s="39"/>
      <c r="Z24" s="56"/>
      <c r="AA24" s="62" t="s">
        <v>30</v>
      </c>
      <c r="AB24" s="57">
        <v>1.6</v>
      </c>
      <c r="AC24" s="57">
        <f>AB24*1</f>
        <v>1.6</v>
      </c>
      <c r="AD24" s="57" t="s">
        <v>28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255" t="s">
        <v>38</v>
      </c>
      <c r="C25" s="251"/>
      <c r="D25" s="2"/>
      <c r="E25" s="2"/>
      <c r="F25" s="2"/>
      <c r="G25" s="2"/>
      <c r="H25" s="45"/>
      <c r="I25" s="2"/>
      <c r="J25" s="2"/>
      <c r="K25" s="45"/>
      <c r="L25" s="2"/>
      <c r="M25" s="2"/>
      <c r="N25" s="45"/>
      <c r="O25" s="2"/>
      <c r="P25" s="2"/>
      <c r="Q25" s="45"/>
      <c r="R25" s="2"/>
      <c r="S25" s="2"/>
      <c r="T25" s="2"/>
      <c r="U25" s="2"/>
      <c r="V25" s="253"/>
      <c r="W25" s="40"/>
      <c r="X25" s="41"/>
      <c r="Y25" s="39"/>
      <c r="AA25" s="62" t="s">
        <v>33</v>
      </c>
      <c r="AB25" s="57">
        <v>2.5</v>
      </c>
      <c r="AC25" s="57"/>
      <c r="AD25" s="57">
        <f>AB25*5</f>
        <v>12.5</v>
      </c>
      <c r="AE25" s="57" t="s">
        <v>28</v>
      </c>
      <c r="AF25" s="57">
        <f>AD25*9</f>
        <v>112.5</v>
      </c>
      <c r="AG25" s="77"/>
    </row>
    <row r="26" spans="2:33" s="58" customFormat="1" ht="27.9" customHeight="1" x14ac:dyDescent="0.55000000000000004">
      <c r="B26" s="255"/>
      <c r="C26" s="251"/>
      <c r="D26" s="2"/>
      <c r="E26" s="2"/>
      <c r="F26" s="2"/>
      <c r="G26" s="63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253"/>
      <c r="W26" s="87"/>
      <c r="X26" s="80"/>
      <c r="Y26" s="46"/>
      <c r="Z26" s="56"/>
      <c r="AA26" s="62" t="s">
        <v>34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64" t="s">
        <v>35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253"/>
      <c r="W27" s="40"/>
      <c r="X27" s="49"/>
      <c r="Y27" s="39"/>
      <c r="AA27" s="62"/>
      <c r="AB27" s="57"/>
      <c r="AC27" s="62">
        <f>SUM(AC22:AC26)</f>
        <v>29.400000000000006</v>
      </c>
      <c r="AD27" s="62">
        <f>SUM(AD22:AD26)</f>
        <v>23.5</v>
      </c>
      <c r="AE27" s="62">
        <f>SUM(AE22:AE26)</f>
        <v>101</v>
      </c>
      <c r="AF27" s="62">
        <f>AC27*4+AD27*9+AE27*4</f>
        <v>733.1</v>
      </c>
      <c r="AG27" s="77"/>
    </row>
    <row r="28" spans="2:33" s="58" customFormat="1" ht="27.9" customHeight="1" thickBot="1" x14ac:dyDescent="0.6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254"/>
      <c r="W28" s="88"/>
      <c r="X28" s="54"/>
      <c r="Y28" s="55"/>
      <c r="Z28" s="56"/>
      <c r="AB28" s="68"/>
      <c r="AC28" s="69">
        <f>AC27*4/AF27</f>
        <v>0.16041467739735374</v>
      </c>
      <c r="AD28" s="69">
        <f>AD27*9/AF27</f>
        <v>0.28850088664575091</v>
      </c>
      <c r="AE28" s="69">
        <f>AE27*4/AF27</f>
        <v>0.55108443595689538</v>
      </c>
      <c r="AG28" s="90"/>
    </row>
    <row r="29" spans="2:33" s="36" customFormat="1" ht="27.9" customHeight="1" x14ac:dyDescent="0.4">
      <c r="B29" s="31">
        <v>4</v>
      </c>
      <c r="C29" s="251"/>
      <c r="D29" s="32" t="str">
        <f>'114年4月菜單'!N3</f>
        <v>兒童節/清明節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52"/>
      <c r="W29" s="33"/>
      <c r="X29" s="34"/>
      <c r="Y29" s="35"/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251"/>
      <c r="D30" s="2"/>
      <c r="E30" s="2"/>
      <c r="F30" s="2"/>
      <c r="G30" s="58"/>
      <c r="H30" s="110"/>
      <c r="I30" s="9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53"/>
      <c r="W30" s="89"/>
      <c r="X30" s="38"/>
      <c r="Y30" s="39"/>
      <c r="Z30" s="15"/>
      <c r="AA30" s="17" t="s">
        <v>25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89"/>
    </row>
    <row r="31" spans="2:33" ht="27.9" customHeight="1" x14ac:dyDescent="0.4">
      <c r="B31" s="37">
        <v>3</v>
      </c>
      <c r="C31" s="251"/>
      <c r="D31" s="2"/>
      <c r="E31" s="2"/>
      <c r="F31" s="2"/>
      <c r="G31" s="58"/>
      <c r="H31" s="116"/>
      <c r="I31" s="95"/>
      <c r="J31" s="2"/>
      <c r="K31" s="2"/>
      <c r="L31" s="2"/>
      <c r="M31" s="2"/>
      <c r="N31" s="2"/>
      <c r="O31" s="2"/>
      <c r="P31" s="2"/>
      <c r="Q31" s="2"/>
      <c r="R31" s="2"/>
      <c r="S31" s="2"/>
      <c r="T31" s="84"/>
      <c r="U31" s="2"/>
      <c r="V31" s="253"/>
      <c r="W31" s="40"/>
      <c r="X31" s="41"/>
      <c r="Y31" s="39"/>
      <c r="AA31" s="42" t="s">
        <v>27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28</v>
      </c>
      <c r="AF31" s="44">
        <f>AC31*4+AD31*9</f>
        <v>153.30000000000001</v>
      </c>
      <c r="AG31" s="77"/>
    </row>
    <row r="32" spans="2:33" ht="27.9" customHeight="1" x14ac:dyDescent="0.4">
      <c r="B32" s="37" t="s">
        <v>10</v>
      </c>
      <c r="C32" s="251"/>
      <c r="D32" s="86"/>
      <c r="E32" s="45"/>
      <c r="F32" s="2"/>
      <c r="G32" s="115"/>
      <c r="H32" s="116"/>
      <c r="I32" s="115"/>
      <c r="J32" s="2"/>
      <c r="K32" s="45"/>
      <c r="L32" s="2"/>
      <c r="M32" s="2"/>
      <c r="N32" s="2"/>
      <c r="O32" s="2"/>
      <c r="P32" s="2"/>
      <c r="Q32" s="45"/>
      <c r="R32" s="2"/>
      <c r="S32" s="2"/>
      <c r="T32" s="84"/>
      <c r="U32" s="2"/>
      <c r="V32" s="253"/>
      <c r="W32" s="87"/>
      <c r="X32" s="41"/>
      <c r="Y32" s="39"/>
      <c r="Z32" s="15"/>
      <c r="AA32" s="16" t="s">
        <v>30</v>
      </c>
      <c r="AB32" s="17">
        <v>1.5</v>
      </c>
      <c r="AC32" s="17">
        <f>AB32*1</f>
        <v>1.5</v>
      </c>
      <c r="AD32" s="17" t="s">
        <v>28</v>
      </c>
      <c r="AE32" s="17">
        <f>AB32*5</f>
        <v>7.5</v>
      </c>
      <c r="AF32" s="17">
        <f>AC32*4+AE32*4</f>
        <v>36</v>
      </c>
      <c r="AG32" s="89"/>
    </row>
    <row r="33" spans="2:33" ht="27.9" customHeight="1" x14ac:dyDescent="0.3">
      <c r="B33" s="255" t="s">
        <v>39</v>
      </c>
      <c r="C33" s="251"/>
      <c r="D33" s="86"/>
      <c r="E33" s="45"/>
      <c r="F33" s="2"/>
      <c r="G33" s="115"/>
      <c r="H33" s="116"/>
      <c r="I33" s="115"/>
      <c r="J33" s="2"/>
      <c r="K33" s="45"/>
      <c r="L33" s="2"/>
      <c r="M33" s="2"/>
      <c r="N33" s="2"/>
      <c r="O33" s="2"/>
      <c r="P33" s="2"/>
      <c r="Q33" s="45"/>
      <c r="R33" s="2"/>
      <c r="S33" s="2"/>
      <c r="T33" s="2"/>
      <c r="U33" s="2"/>
      <c r="V33" s="253"/>
      <c r="W33" s="40"/>
      <c r="X33" s="41"/>
      <c r="Y33" s="39"/>
      <c r="AA33" s="16" t="s">
        <v>33</v>
      </c>
      <c r="AB33" s="17">
        <v>2.5</v>
      </c>
      <c r="AC33" s="17"/>
      <c r="AD33" s="17">
        <f>AB33*5</f>
        <v>12.5</v>
      </c>
      <c r="AE33" s="17" t="s">
        <v>28</v>
      </c>
      <c r="AF33" s="17">
        <f>AD33*9</f>
        <v>112.5</v>
      </c>
      <c r="AG33" s="77"/>
    </row>
    <row r="34" spans="2:33" ht="27.9" customHeight="1" x14ac:dyDescent="0.4">
      <c r="B34" s="255"/>
      <c r="C34" s="251"/>
      <c r="D34" s="45"/>
      <c r="E34" s="45"/>
      <c r="F34" s="2"/>
      <c r="G34" s="2"/>
      <c r="H34" s="45"/>
      <c r="I34" s="2"/>
      <c r="J34" s="2"/>
      <c r="K34" s="45"/>
      <c r="L34" s="2"/>
      <c r="M34" s="2"/>
      <c r="N34" s="84"/>
      <c r="O34" s="2"/>
      <c r="P34" s="2"/>
      <c r="Q34" s="45"/>
      <c r="R34" s="2"/>
      <c r="S34" s="2"/>
      <c r="T34" s="45"/>
      <c r="U34" s="2"/>
      <c r="V34" s="253"/>
      <c r="W34" s="87"/>
      <c r="X34" s="80"/>
      <c r="Y34" s="46"/>
      <c r="Z34" s="15"/>
      <c r="AA34" s="16" t="s">
        <v>34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35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253"/>
      <c r="W35" s="40"/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254"/>
      <c r="W36" s="88"/>
      <c r="X36" s="54"/>
      <c r="Y36" s="55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0"/>
    </row>
    <row r="37" spans="2:33" s="36" customFormat="1" ht="27.9" customHeight="1" x14ac:dyDescent="0.4">
      <c r="B37" s="31">
        <v>4</v>
      </c>
      <c r="C37" s="256"/>
      <c r="D37" s="32" t="str">
        <f>'114年4月菜單'!R3</f>
        <v>兒童節/清明節假期</v>
      </c>
      <c r="E37" s="32"/>
      <c r="F37" s="1"/>
      <c r="G37" s="32"/>
      <c r="H37" s="32"/>
      <c r="I37" s="1"/>
      <c r="J37" s="32"/>
      <c r="K37" s="32"/>
      <c r="L37" s="1"/>
      <c r="M37" s="32"/>
      <c r="N37" s="32"/>
      <c r="O37" s="1"/>
      <c r="P37" s="32"/>
      <c r="Q37" s="32"/>
      <c r="R37" s="1"/>
      <c r="S37" s="32"/>
      <c r="T37" s="32"/>
      <c r="U37" s="1"/>
      <c r="V37" s="252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 x14ac:dyDescent="0.4">
      <c r="B38" s="37" t="s">
        <v>8</v>
      </c>
      <c r="C38" s="25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7"/>
      <c r="Q38" s="112"/>
      <c r="R38" s="98"/>
      <c r="S38" s="2"/>
      <c r="T38" s="2"/>
      <c r="U38" s="2"/>
      <c r="V38" s="253"/>
      <c r="W38" s="89"/>
      <c r="X38" s="38"/>
      <c r="Y38" s="39"/>
      <c r="Z38" s="15"/>
      <c r="AA38" s="17" t="s">
        <v>25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 x14ac:dyDescent="0.4">
      <c r="B39" s="37">
        <v>4</v>
      </c>
      <c r="C39" s="257"/>
      <c r="D39" s="2"/>
      <c r="E39" s="2"/>
      <c r="F39" s="2"/>
      <c r="G39" s="2"/>
      <c r="H39" s="2"/>
      <c r="I39" s="2"/>
      <c r="J39" s="2"/>
      <c r="K39" s="45"/>
      <c r="L39" s="2"/>
      <c r="M39" s="2"/>
      <c r="N39" s="2"/>
      <c r="O39" s="2"/>
      <c r="P39" s="115"/>
      <c r="Q39" s="116"/>
      <c r="R39" s="115"/>
      <c r="S39" s="2"/>
      <c r="T39" s="2"/>
      <c r="U39" s="2"/>
      <c r="V39" s="253"/>
      <c r="W39" s="40"/>
      <c r="X39" s="41"/>
      <c r="Y39" s="39"/>
      <c r="AA39" s="42" t="s">
        <v>27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28</v>
      </c>
      <c r="AF39" s="44">
        <f>AC39*4+AD39*9</f>
        <v>160.60000000000002</v>
      </c>
    </row>
    <row r="40" spans="2:33" ht="27.9" customHeight="1" x14ac:dyDescent="0.4">
      <c r="B40" s="37" t="s">
        <v>10</v>
      </c>
      <c r="C40" s="257"/>
      <c r="D40" s="2"/>
      <c r="E40" s="2"/>
      <c r="F40" s="2"/>
      <c r="G40" s="2"/>
      <c r="H40" s="45"/>
      <c r="I40" s="2"/>
      <c r="J40" s="2"/>
      <c r="K40" s="45"/>
      <c r="L40" s="2"/>
      <c r="M40" s="2"/>
      <c r="N40" s="84"/>
      <c r="O40" s="2"/>
      <c r="P40" s="115"/>
      <c r="Q40" s="116"/>
      <c r="R40" s="115"/>
      <c r="S40" s="2"/>
      <c r="T40" s="2"/>
      <c r="U40" s="2"/>
      <c r="V40" s="253"/>
      <c r="W40" s="87"/>
      <c r="X40" s="41"/>
      <c r="Y40" s="39"/>
      <c r="Z40" s="15"/>
      <c r="AA40" s="16" t="s">
        <v>30</v>
      </c>
      <c r="AB40" s="17">
        <v>1.7</v>
      </c>
      <c r="AC40" s="17">
        <f>AB40*1</f>
        <v>1.7</v>
      </c>
      <c r="AD40" s="17" t="s">
        <v>28</v>
      </c>
      <c r="AE40" s="17">
        <f>AB40*5</f>
        <v>8.5</v>
      </c>
      <c r="AF40" s="17">
        <f>AC40*4+AE40*4</f>
        <v>40.799999999999997</v>
      </c>
    </row>
    <row r="41" spans="2:33" ht="27.9" customHeight="1" x14ac:dyDescent="0.3">
      <c r="B41" s="255" t="s">
        <v>31</v>
      </c>
      <c r="C41" s="257"/>
      <c r="D41" s="2"/>
      <c r="E41" s="2"/>
      <c r="F41" s="2"/>
      <c r="G41" s="2"/>
      <c r="H41" s="45"/>
      <c r="I41" s="2"/>
      <c r="J41" s="2"/>
      <c r="K41" s="45"/>
      <c r="L41" s="2"/>
      <c r="M41" s="2"/>
      <c r="N41" s="2"/>
      <c r="O41" s="2"/>
      <c r="P41" s="115"/>
      <c r="Q41" s="116"/>
      <c r="R41" s="115"/>
      <c r="S41" s="2"/>
      <c r="T41" s="2"/>
      <c r="U41" s="2"/>
      <c r="V41" s="253"/>
      <c r="W41" s="40"/>
      <c r="X41" s="41"/>
      <c r="Y41" s="39"/>
      <c r="AA41" s="16" t="s">
        <v>33</v>
      </c>
      <c r="AB41" s="17">
        <v>2.5</v>
      </c>
      <c r="AC41" s="17"/>
      <c r="AD41" s="17">
        <f>AB41*5</f>
        <v>12.5</v>
      </c>
      <c r="AE41" s="17" t="s">
        <v>28</v>
      </c>
      <c r="AF41" s="17">
        <f>AD41*9</f>
        <v>112.5</v>
      </c>
      <c r="AG41" s="77"/>
    </row>
    <row r="42" spans="2:33" ht="27.9" customHeight="1" x14ac:dyDescent="0.4">
      <c r="B42" s="260"/>
      <c r="C42" s="258"/>
      <c r="D42" s="2"/>
      <c r="E42" s="2"/>
      <c r="F42" s="2"/>
      <c r="G42" s="2"/>
      <c r="H42" s="45"/>
      <c r="I42" s="2"/>
      <c r="J42" s="2"/>
      <c r="K42" s="45"/>
      <c r="L42" s="2"/>
      <c r="M42" s="2"/>
      <c r="N42" s="45"/>
      <c r="O42" s="2"/>
      <c r="P42" s="115"/>
      <c r="Q42" s="116"/>
      <c r="R42" s="115"/>
      <c r="S42" s="2"/>
      <c r="T42" s="45"/>
      <c r="U42" s="2"/>
      <c r="V42" s="253"/>
      <c r="W42" s="87"/>
      <c r="X42" s="80"/>
      <c r="Y42" s="46"/>
      <c r="Z42" s="15"/>
      <c r="AA42" s="16" t="s">
        <v>34</v>
      </c>
      <c r="AE42" s="16">
        <f>AB42*15</f>
        <v>0</v>
      </c>
      <c r="AG42" s="89"/>
    </row>
    <row r="43" spans="2:33" ht="27.9" customHeight="1" x14ac:dyDescent="0.3">
      <c r="B43" s="47" t="s">
        <v>35</v>
      </c>
      <c r="C43" s="48"/>
      <c r="D43" s="2"/>
      <c r="E43" s="2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253"/>
      <c r="W43" s="40"/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7"/>
    </row>
    <row r="44" spans="2:33" ht="27.9" customHeight="1" thickBot="1" x14ac:dyDescent="0.45">
      <c r="B44" s="111"/>
      <c r="C44" s="117"/>
      <c r="D44" s="118"/>
      <c r="E44" s="118"/>
      <c r="F44" s="119"/>
      <c r="G44" s="119"/>
      <c r="H44" s="118"/>
      <c r="I44" s="119"/>
      <c r="J44" s="119"/>
      <c r="K44" s="118"/>
      <c r="L44" s="119"/>
      <c r="M44" s="119"/>
      <c r="N44" s="118"/>
      <c r="O44" s="119"/>
      <c r="P44" s="119"/>
      <c r="Q44" s="118"/>
      <c r="R44" s="119"/>
      <c r="S44" s="119"/>
      <c r="T44" s="118"/>
      <c r="U44" s="119"/>
      <c r="V44" s="259"/>
      <c r="W44" s="120"/>
      <c r="X44" s="121"/>
      <c r="Y44" s="122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75"/>
      <c r="AB45" s="57"/>
    </row>
    <row r="46" spans="2:33" x14ac:dyDescent="0.3">
      <c r="B46" s="57"/>
      <c r="C46" s="62"/>
      <c r="D46" s="249"/>
      <c r="E46" s="249"/>
      <c r="F46" s="249"/>
      <c r="G46" s="249"/>
      <c r="H46" s="76"/>
      <c r="K46" s="76"/>
      <c r="N46" s="76"/>
      <c r="Q46" s="76"/>
      <c r="T46" s="76"/>
    </row>
  </sheetData>
  <mergeCells count="20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15" zoomScale="60" workbookViewId="0">
      <selection activeCell="J24" sqref="J24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261" t="s">
        <v>331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4"/>
      <c r="AB1" s="6"/>
    </row>
    <row r="2" spans="2:33" s="5" customFormat="1" ht="13.5" customHeight="1" x14ac:dyDescent="0.6">
      <c r="B2" s="262"/>
      <c r="C2" s="263"/>
      <c r="D2" s="263"/>
      <c r="E2" s="263"/>
      <c r="F2" s="263"/>
      <c r="G2" s="263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6">
      <c r="B3" s="81" t="s">
        <v>42</v>
      </c>
      <c r="C3" s="10"/>
      <c r="D3" s="11"/>
      <c r="E3" s="11"/>
      <c r="F3" s="11"/>
      <c r="G3" s="264" t="s">
        <v>134</v>
      </c>
      <c r="H3" s="264"/>
      <c r="I3" s="264"/>
      <c r="J3" s="264"/>
      <c r="K3" s="264"/>
      <c r="L3" s="264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40</v>
      </c>
      <c r="F4" s="20"/>
      <c r="G4" s="20" t="s">
        <v>3</v>
      </c>
      <c r="H4" s="21" t="s">
        <v>40</v>
      </c>
      <c r="I4" s="20"/>
      <c r="J4" s="20" t="s">
        <v>4</v>
      </c>
      <c r="K4" s="21" t="s">
        <v>40</v>
      </c>
      <c r="L4" s="22"/>
      <c r="M4" s="20" t="s">
        <v>4</v>
      </c>
      <c r="N4" s="21" t="s">
        <v>40</v>
      </c>
      <c r="O4" s="20"/>
      <c r="P4" s="20" t="s">
        <v>4</v>
      </c>
      <c r="Q4" s="21" t="s">
        <v>40</v>
      </c>
      <c r="R4" s="20"/>
      <c r="S4" s="23" t="s">
        <v>5</v>
      </c>
      <c r="T4" s="21" t="s">
        <v>40</v>
      </c>
      <c r="U4" s="20"/>
      <c r="V4" s="83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4</v>
      </c>
      <c r="C5" s="251"/>
      <c r="D5" s="32" t="str">
        <f>'114年4月菜單'!B12</f>
        <v>香Q米飯</v>
      </c>
      <c r="E5" s="32" t="s">
        <v>187</v>
      </c>
      <c r="F5" s="1" t="s">
        <v>16</v>
      </c>
      <c r="G5" s="32" t="str">
        <f>'114年4月菜單'!B13</f>
        <v>蘿蔔滷肉</v>
      </c>
      <c r="H5" s="32" t="s">
        <v>17</v>
      </c>
      <c r="I5" s="1" t="s">
        <v>16</v>
      </c>
      <c r="J5" s="32" t="str">
        <f>'114年4月菜單'!B14</f>
        <v>雞塊X2</v>
      </c>
      <c r="K5" s="32" t="s">
        <v>136</v>
      </c>
      <c r="L5" s="1" t="s">
        <v>16</v>
      </c>
      <c r="M5" s="32" t="str">
        <f>'114年4月菜單'!B15</f>
        <v>白花菜針菇</v>
      </c>
      <c r="N5" s="32" t="s">
        <v>190</v>
      </c>
      <c r="O5" s="1" t="s">
        <v>16</v>
      </c>
      <c r="P5" s="32" t="str">
        <f>'114年4月菜單'!B16</f>
        <v>季節蔬菜</v>
      </c>
      <c r="Q5" s="32" t="s">
        <v>189</v>
      </c>
      <c r="R5" s="1" t="s">
        <v>16</v>
      </c>
      <c r="S5" s="32" t="str">
        <f>'114年4月菜單'!B17</f>
        <v>味噌海芽湯</v>
      </c>
      <c r="T5" s="32" t="s">
        <v>188</v>
      </c>
      <c r="U5" s="1" t="s">
        <v>16</v>
      </c>
      <c r="V5" s="252"/>
      <c r="W5" s="33" t="s">
        <v>43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251"/>
      <c r="D6" s="2" t="s">
        <v>56</v>
      </c>
      <c r="E6" s="2"/>
      <c r="F6" s="2">
        <v>120</v>
      </c>
      <c r="G6" s="2" t="s">
        <v>68</v>
      </c>
      <c r="H6" s="2"/>
      <c r="I6" s="2">
        <v>30</v>
      </c>
      <c r="J6" s="2" t="s">
        <v>294</v>
      </c>
      <c r="K6" s="2"/>
      <c r="L6" s="2" t="s">
        <v>208</v>
      </c>
      <c r="M6" s="2" t="s">
        <v>297</v>
      </c>
      <c r="N6" s="2"/>
      <c r="O6" s="2">
        <v>50</v>
      </c>
      <c r="P6" s="2" t="s">
        <v>96</v>
      </c>
      <c r="Q6" s="2"/>
      <c r="R6" s="2">
        <v>120</v>
      </c>
      <c r="S6" s="2" t="s">
        <v>132</v>
      </c>
      <c r="T6" s="2"/>
      <c r="U6" s="2">
        <v>1</v>
      </c>
      <c r="V6" s="253"/>
      <c r="W6" s="89">
        <f>Y5*15+Y6*0+Y7*5+Y8*0+Y9*15+Y10*12+15</f>
        <v>115.5</v>
      </c>
      <c r="X6" s="38" t="s">
        <v>24</v>
      </c>
      <c r="Y6" s="39">
        <v>2.7</v>
      </c>
      <c r="Z6" s="15"/>
      <c r="AA6" s="17" t="s">
        <v>25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7</v>
      </c>
      <c r="C7" s="251"/>
      <c r="D7" s="2"/>
      <c r="E7" s="2"/>
      <c r="F7" s="2"/>
      <c r="G7" s="2" t="s">
        <v>229</v>
      </c>
      <c r="H7" s="2"/>
      <c r="I7" s="2">
        <v>50</v>
      </c>
      <c r="J7" s="2"/>
      <c r="K7" s="45"/>
      <c r="L7" s="2"/>
      <c r="M7" s="2" t="s">
        <v>152</v>
      </c>
      <c r="N7" s="2"/>
      <c r="O7" s="2">
        <v>10</v>
      </c>
      <c r="P7" s="115"/>
      <c r="Q7" s="116"/>
      <c r="R7" s="115"/>
      <c r="S7" s="2" t="s">
        <v>147</v>
      </c>
      <c r="T7" s="2"/>
      <c r="U7" s="2">
        <v>5</v>
      </c>
      <c r="V7" s="253"/>
      <c r="W7" s="40" t="s">
        <v>45</v>
      </c>
      <c r="X7" s="41" t="s">
        <v>26</v>
      </c>
      <c r="Y7" s="39">
        <v>2.1</v>
      </c>
      <c r="AA7" s="42" t="s">
        <v>27</v>
      </c>
      <c r="AB7" s="17">
        <v>2</v>
      </c>
      <c r="AC7" s="43">
        <f>AB7*7</f>
        <v>14</v>
      </c>
      <c r="AD7" s="17">
        <f>AB7*5</f>
        <v>10</v>
      </c>
      <c r="AE7" s="17" t="s">
        <v>28</v>
      </c>
      <c r="AF7" s="44">
        <f>AC7*4+AD7*9</f>
        <v>146</v>
      </c>
      <c r="AG7" s="77"/>
    </row>
    <row r="8" spans="2:33" ht="27.9" customHeight="1" x14ac:dyDescent="0.4">
      <c r="B8" s="37" t="s">
        <v>50</v>
      </c>
      <c r="C8" s="251"/>
      <c r="D8" s="2"/>
      <c r="E8" s="2"/>
      <c r="F8" s="2"/>
      <c r="G8" s="2"/>
      <c r="H8" s="45"/>
      <c r="I8" s="2"/>
      <c r="J8" s="2"/>
      <c r="K8" s="45"/>
      <c r="L8" s="2"/>
      <c r="M8" s="2" t="s">
        <v>138</v>
      </c>
      <c r="N8" s="84"/>
      <c r="O8" s="2">
        <v>1</v>
      </c>
      <c r="P8" s="115"/>
      <c r="Q8" s="116"/>
      <c r="R8" s="115"/>
      <c r="S8" s="2" t="s">
        <v>192</v>
      </c>
      <c r="T8" s="2"/>
      <c r="U8" s="2">
        <v>1</v>
      </c>
      <c r="V8" s="253"/>
      <c r="W8" s="87">
        <f>Y5*0+Y6*5+Y7*0+Y8*5+Y9*0+Y10*4</f>
        <v>28.5</v>
      </c>
      <c r="X8" s="41" t="s">
        <v>29</v>
      </c>
      <c r="Y8" s="39">
        <v>3</v>
      </c>
      <c r="Z8" s="15"/>
      <c r="AA8" s="16" t="s">
        <v>30</v>
      </c>
      <c r="AB8" s="17">
        <v>1.5</v>
      </c>
      <c r="AC8" s="17">
        <f>AB8*1</f>
        <v>1.5</v>
      </c>
      <c r="AD8" s="17" t="s">
        <v>28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255" t="s">
        <v>36</v>
      </c>
      <c r="C9" s="251"/>
      <c r="D9" s="2"/>
      <c r="E9" s="2"/>
      <c r="F9" s="2"/>
      <c r="G9" s="2"/>
      <c r="H9" s="45"/>
      <c r="I9" s="2"/>
      <c r="J9" s="2"/>
      <c r="K9" s="45"/>
      <c r="L9" s="2"/>
      <c r="M9" s="2"/>
      <c r="N9" s="2"/>
      <c r="O9" s="2"/>
      <c r="P9" s="115"/>
      <c r="Q9" s="116"/>
      <c r="R9" s="115"/>
      <c r="S9" s="2"/>
      <c r="T9" s="2"/>
      <c r="U9" s="2"/>
      <c r="V9" s="253"/>
      <c r="W9" s="40" t="s">
        <v>46</v>
      </c>
      <c r="X9" s="41" t="s">
        <v>32</v>
      </c>
      <c r="Y9" s="39">
        <v>0</v>
      </c>
      <c r="AA9" s="16" t="s">
        <v>33</v>
      </c>
      <c r="AB9" s="17">
        <v>2.5</v>
      </c>
      <c r="AC9" s="17"/>
      <c r="AD9" s="17">
        <f>AB9*5</f>
        <v>12.5</v>
      </c>
      <c r="AE9" s="17" t="s">
        <v>28</v>
      </c>
      <c r="AF9" s="17">
        <f>AD9*9</f>
        <v>112.5</v>
      </c>
      <c r="AG9" s="77"/>
    </row>
    <row r="10" spans="2:33" ht="27.9" customHeight="1" x14ac:dyDescent="0.4">
      <c r="B10" s="255"/>
      <c r="C10" s="251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115"/>
      <c r="Q10" s="116"/>
      <c r="R10" s="115"/>
      <c r="S10" s="2"/>
      <c r="T10" s="45"/>
      <c r="U10" s="2"/>
      <c r="V10" s="253"/>
      <c r="W10" s="87">
        <f>Y5*2+Y6*7+Y7*1+Y8*0+Y9*0+Y10*8</f>
        <v>33</v>
      </c>
      <c r="X10" s="80" t="s">
        <v>41</v>
      </c>
      <c r="Y10" s="46">
        <v>0</v>
      </c>
      <c r="Z10" s="15"/>
      <c r="AA10" s="16" t="s">
        <v>34</v>
      </c>
      <c r="AE10" s="16">
        <f>AB10*15</f>
        <v>0</v>
      </c>
      <c r="AG10" s="89"/>
    </row>
    <row r="11" spans="2:33" ht="27.9" customHeight="1" x14ac:dyDescent="0.3">
      <c r="B11" s="47" t="s">
        <v>35</v>
      </c>
      <c r="C11" s="48"/>
      <c r="D11" s="2"/>
      <c r="E11" s="2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253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254"/>
      <c r="W12" s="88">
        <f>W6*4+W10*4+W8*9</f>
        <v>850.5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4</v>
      </c>
      <c r="C13" s="251"/>
      <c r="D13" s="32" t="str">
        <f>'114年4月菜單'!F12</f>
        <v>台式炒麵</v>
      </c>
      <c r="E13" s="32" t="s">
        <v>79</v>
      </c>
      <c r="F13" s="32"/>
      <c r="G13" s="32" t="str">
        <f>'114年4月菜單'!F13</f>
        <v>滷肉排</v>
      </c>
      <c r="H13" s="32" t="s">
        <v>131</v>
      </c>
      <c r="I13" s="32"/>
      <c r="J13" s="32" t="str">
        <f>'114年4月菜單'!F14</f>
        <v>花枝丸X1</v>
      </c>
      <c r="K13" s="32" t="s">
        <v>136</v>
      </c>
      <c r="L13" s="32"/>
      <c r="M13" s="32" t="str">
        <f>'114年4月菜單'!F15</f>
        <v>白菜滷</v>
      </c>
      <c r="N13" s="32" t="s">
        <v>17</v>
      </c>
      <c r="O13" s="32"/>
      <c r="P13" s="32" t="str">
        <f>'114年4月菜單'!F16</f>
        <v>季節蔬菜</v>
      </c>
      <c r="Q13" s="32" t="s">
        <v>80</v>
      </c>
      <c r="R13" s="32"/>
      <c r="S13" s="32" t="str">
        <f>'114年4月菜單'!F17</f>
        <v>菜頭湯</v>
      </c>
      <c r="T13" s="32" t="s">
        <v>79</v>
      </c>
      <c r="U13" s="32"/>
      <c r="V13" s="252"/>
      <c r="W13" s="33" t="s">
        <v>43</v>
      </c>
      <c r="X13" s="34" t="s">
        <v>115</v>
      </c>
      <c r="Y13" s="35">
        <v>5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251"/>
      <c r="D14" s="2" t="s">
        <v>142</v>
      </c>
      <c r="E14" s="2"/>
      <c r="F14" s="2">
        <v>3</v>
      </c>
      <c r="G14" s="2" t="s">
        <v>150</v>
      </c>
      <c r="H14" s="2"/>
      <c r="I14" s="2">
        <v>60</v>
      </c>
      <c r="J14" s="2" t="s">
        <v>298</v>
      </c>
      <c r="K14" s="2"/>
      <c r="L14" s="2" t="s">
        <v>186</v>
      </c>
      <c r="M14" s="2" t="s">
        <v>238</v>
      </c>
      <c r="N14" s="2"/>
      <c r="O14" s="2">
        <v>60</v>
      </c>
      <c r="P14" s="2" t="s">
        <v>96</v>
      </c>
      <c r="Q14" s="2"/>
      <c r="R14" s="2">
        <v>120</v>
      </c>
      <c r="S14" s="2" t="s">
        <v>68</v>
      </c>
      <c r="T14" s="2"/>
      <c r="U14" s="2">
        <v>30</v>
      </c>
      <c r="V14" s="253"/>
      <c r="W14" s="89">
        <f>Y13*15+Y14*0+Y15*5+Y16*0+Y17*15+Y18*12+15</f>
        <v>104</v>
      </c>
      <c r="X14" s="38" t="s">
        <v>116</v>
      </c>
      <c r="Y14" s="39">
        <v>3</v>
      </c>
      <c r="Z14" s="15"/>
      <c r="AA14" s="17" t="s">
        <v>25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8</v>
      </c>
      <c r="C15" s="251"/>
      <c r="D15" s="2" t="s">
        <v>143</v>
      </c>
      <c r="E15" s="2"/>
      <c r="F15" s="2">
        <v>0.05</v>
      </c>
      <c r="G15" s="2"/>
      <c r="H15" s="2"/>
      <c r="I15" s="2"/>
      <c r="J15" s="2"/>
      <c r="K15" s="2"/>
      <c r="L15" s="2"/>
      <c r="M15" s="165" t="s">
        <v>319</v>
      </c>
      <c r="N15" s="2"/>
      <c r="O15" s="2">
        <v>10</v>
      </c>
      <c r="P15" s="2"/>
      <c r="Q15" s="2"/>
      <c r="R15" s="2"/>
      <c r="S15" s="2"/>
      <c r="T15" s="2"/>
      <c r="U15" s="2"/>
      <c r="V15" s="253"/>
      <c r="W15" s="40" t="s">
        <v>45</v>
      </c>
      <c r="X15" s="41" t="s">
        <v>117</v>
      </c>
      <c r="Y15" s="39">
        <v>2.8</v>
      </c>
      <c r="AA15" s="42" t="s">
        <v>27</v>
      </c>
      <c r="AB15" s="17">
        <v>2</v>
      </c>
      <c r="AC15" s="43">
        <f>AB15*7</f>
        <v>14</v>
      </c>
      <c r="AD15" s="17">
        <f>AB15*5</f>
        <v>10</v>
      </c>
      <c r="AE15" s="17" t="s">
        <v>28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251"/>
      <c r="D16" s="86" t="s">
        <v>144</v>
      </c>
      <c r="E16" s="45"/>
      <c r="F16" s="2">
        <v>35</v>
      </c>
      <c r="G16" s="2"/>
      <c r="H16" s="2"/>
      <c r="I16" s="2"/>
      <c r="J16" s="2"/>
      <c r="K16" s="84"/>
      <c r="L16" s="2"/>
      <c r="M16" s="2" t="s">
        <v>138</v>
      </c>
      <c r="N16" s="2"/>
      <c r="O16" s="2">
        <v>3</v>
      </c>
      <c r="P16" s="2"/>
      <c r="Q16" s="45"/>
      <c r="R16" s="2"/>
      <c r="S16" s="2"/>
      <c r="T16" s="84"/>
      <c r="U16" s="2"/>
      <c r="V16" s="253"/>
      <c r="W16" s="87">
        <f>Y13*0+Y14*5+Y15*0+Y16*5+Y17*0+Y18*4</f>
        <v>30</v>
      </c>
      <c r="X16" s="41" t="s">
        <v>118</v>
      </c>
      <c r="Y16" s="39">
        <v>3</v>
      </c>
      <c r="Z16" s="15"/>
      <c r="AA16" s="16" t="s">
        <v>30</v>
      </c>
      <c r="AB16" s="17">
        <v>1.7</v>
      </c>
      <c r="AC16" s="17">
        <f>AB16*1</f>
        <v>1.7</v>
      </c>
      <c r="AD16" s="17" t="s">
        <v>28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255" t="s">
        <v>37</v>
      </c>
      <c r="C17" s="251"/>
      <c r="D17" s="86" t="s">
        <v>145</v>
      </c>
      <c r="E17" s="45"/>
      <c r="F17" s="2">
        <v>1</v>
      </c>
      <c r="G17" s="2"/>
      <c r="H17" s="2"/>
      <c r="I17" s="2"/>
      <c r="J17" s="2"/>
      <c r="K17" s="2"/>
      <c r="L17" s="2"/>
      <c r="M17" s="2" t="s">
        <v>71</v>
      </c>
      <c r="N17" s="2"/>
      <c r="O17" s="2">
        <v>1</v>
      </c>
      <c r="P17" s="2"/>
      <c r="Q17" s="45"/>
      <c r="R17" s="2"/>
      <c r="S17" s="2"/>
      <c r="T17" s="45"/>
      <c r="U17" s="2"/>
      <c r="V17" s="253"/>
      <c r="W17" s="40" t="s">
        <v>46</v>
      </c>
      <c r="X17" s="41" t="s">
        <v>119</v>
      </c>
      <c r="Y17" s="39">
        <v>0</v>
      </c>
      <c r="AA17" s="16" t="s">
        <v>33</v>
      </c>
      <c r="AB17" s="17">
        <v>2.5</v>
      </c>
      <c r="AC17" s="17"/>
      <c r="AD17" s="17">
        <f>AB17*5</f>
        <v>12.5</v>
      </c>
      <c r="AE17" s="17" t="s">
        <v>28</v>
      </c>
      <c r="AF17" s="17">
        <f>AD17*9</f>
        <v>112.5</v>
      </c>
      <c r="AG17" s="77"/>
    </row>
    <row r="18" spans="2:33" ht="27.9" customHeight="1" x14ac:dyDescent="0.4">
      <c r="B18" s="255"/>
      <c r="C18" s="251"/>
      <c r="D18" s="86" t="s">
        <v>320</v>
      </c>
      <c r="E18" s="45"/>
      <c r="F18" s="2">
        <v>145</v>
      </c>
      <c r="G18" s="2"/>
      <c r="H18" s="45"/>
      <c r="I18" s="2"/>
      <c r="J18" s="2"/>
      <c r="K18" s="84"/>
      <c r="L18" s="2"/>
      <c r="M18" s="2" t="s">
        <v>299</v>
      </c>
      <c r="N18" s="84"/>
      <c r="O18" s="2">
        <v>10</v>
      </c>
      <c r="P18" s="2"/>
      <c r="Q18" s="45"/>
      <c r="R18" s="2"/>
      <c r="S18" s="2"/>
      <c r="T18" s="2"/>
      <c r="U18" s="2"/>
      <c r="V18" s="253"/>
      <c r="W18" s="87">
        <f>Y13*2+Y14*7+Y15*1+Y16*0+Y17*0+Y18*8</f>
        <v>33.799999999999997</v>
      </c>
      <c r="X18" s="80" t="s">
        <v>120</v>
      </c>
      <c r="Y18" s="46">
        <v>0</v>
      </c>
      <c r="Z18" s="15"/>
      <c r="AA18" s="16" t="s">
        <v>34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35</v>
      </c>
      <c r="C19" s="48"/>
      <c r="D19" s="86" t="s">
        <v>146</v>
      </c>
      <c r="E19" s="45"/>
      <c r="F19" s="2">
        <v>10</v>
      </c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101"/>
      <c r="U19" s="101"/>
      <c r="V19" s="253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86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254"/>
      <c r="W20" s="88">
        <f>W14*4+W18*4+W16*9</f>
        <v>821.2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4</v>
      </c>
      <c r="C21" s="251"/>
      <c r="D21" s="32" t="str">
        <f>'114年4月菜單'!J12</f>
        <v>香Q米飯</v>
      </c>
      <c r="E21" s="32" t="s">
        <v>94</v>
      </c>
      <c r="F21" s="32"/>
      <c r="G21" s="32" t="str">
        <f>'114年4月菜單'!J13</f>
        <v>香酥雞排</v>
      </c>
      <c r="H21" s="32" t="s">
        <v>83</v>
      </c>
      <c r="I21" s="32"/>
      <c r="J21" s="32" t="str">
        <f>'114年4月菜單'!J14</f>
        <v>三色豆腐</v>
      </c>
      <c r="K21" s="32" t="s">
        <v>95</v>
      </c>
      <c r="L21" s="32"/>
      <c r="M21" s="32" t="str">
        <f>'114年4月菜單'!J15</f>
        <v>胡蘿蔔炒蛋</v>
      </c>
      <c r="N21" s="32" t="s">
        <v>55</v>
      </c>
      <c r="O21" s="32"/>
      <c r="P21" s="32" t="str">
        <f>'114年4月菜單'!J16</f>
        <v>季節蔬菜</v>
      </c>
      <c r="Q21" s="32" t="s">
        <v>18</v>
      </c>
      <c r="R21" s="32"/>
      <c r="S21" s="32" t="str">
        <f>'114年4月菜單'!J17</f>
        <v>冬瓜湯</v>
      </c>
      <c r="T21" s="32" t="s">
        <v>17</v>
      </c>
      <c r="U21" s="32"/>
      <c r="V21" s="252"/>
      <c r="W21" s="33" t="s">
        <v>98</v>
      </c>
      <c r="X21" s="34" t="s">
        <v>100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251"/>
      <c r="D22" s="2" t="s">
        <v>56</v>
      </c>
      <c r="E22" s="2"/>
      <c r="F22" s="2">
        <v>120</v>
      </c>
      <c r="G22" s="2" t="s">
        <v>121</v>
      </c>
      <c r="H22" s="2"/>
      <c r="I22" s="2">
        <v>70</v>
      </c>
      <c r="J22" s="2" t="s">
        <v>198</v>
      </c>
      <c r="K22" s="2"/>
      <c r="L22" s="2">
        <v>60</v>
      </c>
      <c r="M22" s="2" t="s">
        <v>122</v>
      </c>
      <c r="N22" s="2"/>
      <c r="O22" s="2">
        <v>30</v>
      </c>
      <c r="P22" s="2" t="s">
        <v>111</v>
      </c>
      <c r="Q22" s="2"/>
      <c r="R22" s="2">
        <v>120</v>
      </c>
      <c r="S22" s="2" t="s">
        <v>70</v>
      </c>
      <c r="T22" s="2"/>
      <c r="U22" s="2">
        <v>30</v>
      </c>
      <c r="V22" s="253"/>
      <c r="W22" s="89">
        <f>Y21*15+Y22*0+Y23*5+Y24*0+Y25*15+Y26*12+15</f>
        <v>114.5</v>
      </c>
      <c r="X22" s="38" t="s">
        <v>102</v>
      </c>
      <c r="Y22" s="39">
        <v>3.1</v>
      </c>
      <c r="Z22" s="56"/>
      <c r="AA22" s="57" t="s">
        <v>25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9</v>
      </c>
      <c r="C23" s="251"/>
      <c r="D23" s="2"/>
      <c r="E23" s="2"/>
      <c r="F23" s="2"/>
      <c r="G23" s="2"/>
      <c r="H23" s="2"/>
      <c r="I23" s="2"/>
      <c r="J23" s="2" t="s">
        <v>155</v>
      </c>
      <c r="K23" s="2"/>
      <c r="L23" s="2">
        <v>1</v>
      </c>
      <c r="M23" s="2" t="s">
        <v>138</v>
      </c>
      <c r="N23" s="84"/>
      <c r="O23" s="2">
        <v>30</v>
      </c>
      <c r="P23" s="2"/>
      <c r="Q23" s="2"/>
      <c r="R23" s="2"/>
      <c r="S23" s="2" t="s">
        <v>141</v>
      </c>
      <c r="T23" s="2"/>
      <c r="U23" s="2">
        <v>1</v>
      </c>
      <c r="V23" s="253"/>
      <c r="W23" s="40" t="s">
        <v>124</v>
      </c>
      <c r="X23" s="41" t="s">
        <v>125</v>
      </c>
      <c r="Y23" s="39">
        <v>1.9</v>
      </c>
      <c r="AA23" s="59" t="s">
        <v>27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28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251"/>
      <c r="D24" s="2"/>
      <c r="E24" s="2"/>
      <c r="F24" s="2"/>
      <c r="G24" s="2"/>
      <c r="H24" s="45"/>
      <c r="I24" s="2"/>
      <c r="J24" s="2"/>
      <c r="K24" s="2"/>
      <c r="L24" s="2"/>
      <c r="M24" s="2"/>
      <c r="N24" s="84"/>
      <c r="O24" s="2"/>
      <c r="P24" s="2"/>
      <c r="Q24" s="45"/>
      <c r="R24" s="2"/>
      <c r="S24" s="2"/>
      <c r="T24" s="45"/>
      <c r="U24" s="2"/>
      <c r="V24" s="253"/>
      <c r="W24" s="87">
        <f>Y21*0+Y22*5+Y23*0+Y24*5+Y25*0+Y26*4</f>
        <v>30.5</v>
      </c>
      <c r="X24" s="41" t="s">
        <v>105</v>
      </c>
      <c r="Y24" s="39">
        <v>3</v>
      </c>
      <c r="Z24" s="56"/>
      <c r="AA24" s="62" t="s">
        <v>30</v>
      </c>
      <c r="AB24" s="57">
        <v>1.6</v>
      </c>
      <c r="AC24" s="57">
        <f>AB24*1</f>
        <v>1.6</v>
      </c>
      <c r="AD24" s="57" t="s">
        <v>28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255" t="s">
        <v>38</v>
      </c>
      <c r="C25" s="251"/>
      <c r="D25" s="2"/>
      <c r="E25" s="2"/>
      <c r="F25" s="2"/>
      <c r="G25" s="2"/>
      <c r="H25" s="45"/>
      <c r="I25" s="2"/>
      <c r="J25" s="2"/>
      <c r="K25" s="2"/>
      <c r="L25" s="2"/>
      <c r="M25" s="2"/>
      <c r="N25" s="45"/>
      <c r="O25" s="2"/>
      <c r="P25" s="2"/>
      <c r="Q25" s="45"/>
      <c r="R25" s="2"/>
      <c r="S25" s="2"/>
      <c r="T25" s="84"/>
      <c r="U25" s="2"/>
      <c r="V25" s="253"/>
      <c r="W25" s="40" t="s">
        <v>107</v>
      </c>
      <c r="X25" s="41" t="s">
        <v>109</v>
      </c>
      <c r="Y25" s="39">
        <v>0</v>
      </c>
      <c r="AA25" s="62" t="s">
        <v>33</v>
      </c>
      <c r="AB25" s="57">
        <v>2.5</v>
      </c>
      <c r="AC25" s="57"/>
      <c r="AD25" s="57">
        <f>AB25*5</f>
        <v>12.5</v>
      </c>
      <c r="AE25" s="57" t="s">
        <v>28</v>
      </c>
      <c r="AF25" s="57">
        <f>AD25*9</f>
        <v>112.5</v>
      </c>
      <c r="AG25" s="77"/>
    </row>
    <row r="26" spans="2:33" s="58" customFormat="1" ht="27.9" customHeight="1" x14ac:dyDescent="0.55000000000000004">
      <c r="B26" s="255"/>
      <c r="C26" s="251"/>
      <c r="D26" s="86"/>
      <c r="E26" s="45"/>
      <c r="F26" s="2"/>
      <c r="G26" s="63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253"/>
      <c r="W26" s="87">
        <f>Y21*2+Y22*7+Y23*1+Y24*0+Y25*0+Y26*8</f>
        <v>35.6</v>
      </c>
      <c r="X26" s="80" t="s">
        <v>110</v>
      </c>
      <c r="Y26" s="46">
        <v>0</v>
      </c>
      <c r="Z26" s="56"/>
      <c r="AA26" s="62" t="s">
        <v>34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64" t="s">
        <v>35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253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254"/>
      <c r="W28" s="88">
        <f>W22*4+W26*4+W24*9</f>
        <v>874.9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4</v>
      </c>
      <c r="C29" s="251"/>
      <c r="D29" s="32" t="str">
        <f>'114年4月菜單'!N12</f>
        <v>香Q米飯</v>
      </c>
      <c r="E29" s="32" t="s">
        <v>15</v>
      </c>
      <c r="F29" s="32"/>
      <c r="G29" s="32" t="str">
        <f>'114年4月菜單'!N13</f>
        <v>香酥豬柳條</v>
      </c>
      <c r="H29" s="32" t="s">
        <v>83</v>
      </c>
      <c r="I29" s="32"/>
      <c r="J29" s="32" t="str">
        <f>'114年4月菜單'!N14</f>
        <v>咖哩四色</v>
      </c>
      <c r="K29" s="91" t="s">
        <v>17</v>
      </c>
      <c r="L29" s="32"/>
      <c r="M29" s="32" t="str">
        <f>'114年4月菜單'!N15</f>
        <v>麻油燒雞</v>
      </c>
      <c r="N29" s="32" t="s">
        <v>67</v>
      </c>
      <c r="O29" s="32"/>
      <c r="P29" s="32" t="str">
        <f>'114年4月菜單'!N16</f>
        <v>季節蔬菜</v>
      </c>
      <c r="Q29" s="32" t="s">
        <v>62</v>
      </c>
      <c r="R29" s="32"/>
      <c r="S29" s="32" t="str">
        <f>'114年4月菜單'!N17</f>
        <v>海芽薑絲湯</v>
      </c>
      <c r="T29" s="32" t="s">
        <v>60</v>
      </c>
      <c r="U29" s="32"/>
      <c r="V29" s="252"/>
      <c r="W29" s="33" t="s">
        <v>167</v>
      </c>
      <c r="X29" s="34" t="s">
        <v>168</v>
      </c>
      <c r="Y29" s="35">
        <v>6.5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251"/>
      <c r="D30" s="2" t="s">
        <v>165</v>
      </c>
      <c r="E30" s="2"/>
      <c r="F30" s="2">
        <v>120</v>
      </c>
      <c r="G30" s="2" t="s">
        <v>154</v>
      </c>
      <c r="H30" s="2"/>
      <c r="I30" s="2">
        <v>50</v>
      </c>
      <c r="J30" s="2" t="s">
        <v>239</v>
      </c>
      <c r="K30" s="2"/>
      <c r="L30" s="2">
        <v>45</v>
      </c>
      <c r="M30" s="2" t="s">
        <v>149</v>
      </c>
      <c r="N30" s="2"/>
      <c r="O30" s="2">
        <v>20</v>
      </c>
      <c r="P30" s="2" t="s">
        <v>61</v>
      </c>
      <c r="Q30" s="2"/>
      <c r="R30" s="2">
        <v>120</v>
      </c>
      <c r="S30" s="2" t="s">
        <v>147</v>
      </c>
      <c r="T30" s="2"/>
      <c r="U30" s="2">
        <v>5</v>
      </c>
      <c r="V30" s="253"/>
      <c r="W30" s="89">
        <f>Y29*15+Y30*0+Y31*5+Y32*0+Y33*15+Y34*12+15</f>
        <v>120.5</v>
      </c>
      <c r="X30" s="38" t="s">
        <v>169</v>
      </c>
      <c r="Y30" s="39">
        <v>2.7</v>
      </c>
      <c r="Z30" s="15"/>
      <c r="AA30" s="17" t="s">
        <v>25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89"/>
    </row>
    <row r="31" spans="2:33" ht="27.9" customHeight="1" x14ac:dyDescent="0.4">
      <c r="B31" s="37">
        <v>10</v>
      </c>
      <c r="C31" s="251"/>
      <c r="D31" s="2"/>
      <c r="E31" s="2"/>
      <c r="F31" s="2"/>
      <c r="G31" s="2"/>
      <c r="H31" s="2"/>
      <c r="I31" s="2"/>
      <c r="J31" s="2" t="s">
        <v>92</v>
      </c>
      <c r="K31" s="2"/>
      <c r="L31" s="2">
        <v>10</v>
      </c>
      <c r="M31" s="2" t="s">
        <v>322</v>
      </c>
      <c r="N31" s="2"/>
      <c r="O31" s="2">
        <v>20</v>
      </c>
      <c r="P31" s="2"/>
      <c r="Q31" s="2"/>
      <c r="R31" s="2"/>
      <c r="S31" s="2" t="s">
        <v>141</v>
      </c>
      <c r="T31" s="2"/>
      <c r="U31" s="2">
        <v>1</v>
      </c>
      <c r="V31" s="253"/>
      <c r="W31" s="40" t="s">
        <v>170</v>
      </c>
      <c r="X31" s="41" t="s">
        <v>171</v>
      </c>
      <c r="Y31" s="39">
        <v>1.6</v>
      </c>
      <c r="AA31" s="42" t="s">
        <v>27</v>
      </c>
      <c r="AB31" s="17">
        <v>2</v>
      </c>
      <c r="AC31" s="43">
        <f>AB31*7</f>
        <v>14</v>
      </c>
      <c r="AD31" s="17">
        <f>AB31*5</f>
        <v>10</v>
      </c>
      <c r="AE31" s="17" t="s">
        <v>28</v>
      </c>
      <c r="AF31" s="44">
        <f>AC31*4+AD31*9</f>
        <v>146</v>
      </c>
      <c r="AG31" s="77"/>
    </row>
    <row r="32" spans="2:33" ht="27.9" customHeight="1" x14ac:dyDescent="0.4">
      <c r="B32" s="37" t="s">
        <v>10</v>
      </c>
      <c r="C32" s="251"/>
      <c r="D32" s="86"/>
      <c r="E32" s="45"/>
      <c r="F32" s="2"/>
      <c r="G32" s="2"/>
      <c r="H32" s="45"/>
      <c r="I32" s="2"/>
      <c r="J32" s="2" t="s">
        <v>138</v>
      </c>
      <c r="K32" s="2"/>
      <c r="L32" s="2">
        <v>10</v>
      </c>
      <c r="M32" s="2" t="s">
        <v>234</v>
      </c>
      <c r="N32" s="84"/>
      <c r="O32" s="2">
        <v>50</v>
      </c>
      <c r="P32" s="2"/>
      <c r="Q32" s="45"/>
      <c r="R32" s="2"/>
      <c r="S32" s="2"/>
      <c r="T32" s="45"/>
      <c r="U32" s="2"/>
      <c r="V32" s="253"/>
      <c r="W32" s="87">
        <f>Y29*0+Y30*5+Y31*0+Y32*5+Y33*0+Y34*4</f>
        <v>28.5</v>
      </c>
      <c r="X32" s="41" t="s">
        <v>29</v>
      </c>
      <c r="Y32" s="39">
        <v>3</v>
      </c>
      <c r="Z32" s="15"/>
      <c r="AA32" s="16" t="s">
        <v>30</v>
      </c>
      <c r="AB32" s="17">
        <v>1.8</v>
      </c>
      <c r="AC32" s="17">
        <f>AB32*1</f>
        <v>1.8</v>
      </c>
      <c r="AD32" s="17" t="s">
        <v>28</v>
      </c>
      <c r="AE32" s="17">
        <f>AB32*5</f>
        <v>9</v>
      </c>
      <c r="AF32" s="17">
        <f>AC32*4+AE32*4</f>
        <v>43.2</v>
      </c>
      <c r="AG32" s="89"/>
    </row>
    <row r="33" spans="2:33" ht="27.9" customHeight="1" x14ac:dyDescent="0.3">
      <c r="B33" s="255" t="s">
        <v>39</v>
      </c>
      <c r="C33" s="251"/>
      <c r="D33" s="86"/>
      <c r="E33" s="45"/>
      <c r="F33" s="2"/>
      <c r="G33" s="2"/>
      <c r="H33" s="45"/>
      <c r="I33" s="2"/>
      <c r="J33" s="2" t="s">
        <v>296</v>
      </c>
      <c r="K33" s="2"/>
      <c r="L33" s="2">
        <v>1</v>
      </c>
      <c r="M33" s="2"/>
      <c r="N33" s="2"/>
      <c r="O33" s="2"/>
      <c r="P33" s="2"/>
      <c r="Q33" s="45"/>
      <c r="R33" s="2"/>
      <c r="S33" s="2"/>
      <c r="T33" s="2"/>
      <c r="U33" s="2"/>
      <c r="V33" s="253"/>
      <c r="W33" s="40" t="s">
        <v>46</v>
      </c>
      <c r="X33" s="41" t="s">
        <v>32</v>
      </c>
      <c r="Y33" s="39">
        <v>0</v>
      </c>
      <c r="AA33" s="16" t="s">
        <v>33</v>
      </c>
      <c r="AB33" s="17">
        <v>2.5</v>
      </c>
      <c r="AC33" s="17"/>
      <c r="AD33" s="17">
        <f>AB33*5</f>
        <v>12.5</v>
      </c>
      <c r="AE33" s="17" t="s">
        <v>28</v>
      </c>
      <c r="AF33" s="17">
        <f>AD33*9</f>
        <v>112.5</v>
      </c>
      <c r="AG33" s="77"/>
    </row>
    <row r="34" spans="2:33" ht="27.9" customHeight="1" x14ac:dyDescent="0.4">
      <c r="B34" s="255"/>
      <c r="C34" s="251"/>
      <c r="D34" s="45"/>
      <c r="E34" s="45"/>
      <c r="F34" s="2"/>
      <c r="G34" s="2"/>
      <c r="H34" s="45"/>
      <c r="I34" s="2"/>
      <c r="J34" s="2"/>
      <c r="K34" s="45"/>
      <c r="L34" s="2"/>
      <c r="M34" s="2"/>
      <c r="N34" s="2"/>
      <c r="O34" s="2"/>
      <c r="P34" s="2"/>
      <c r="Q34" s="45"/>
      <c r="R34" s="2"/>
      <c r="S34" s="2"/>
      <c r="T34" s="45"/>
      <c r="U34" s="2"/>
      <c r="V34" s="253"/>
      <c r="W34" s="87">
        <f>Y29*2+Y30*7+Y31*1+Y32*0+Y33*0+Y34*8</f>
        <v>33.5</v>
      </c>
      <c r="X34" s="80" t="s">
        <v>41</v>
      </c>
      <c r="Y34" s="46">
        <v>0</v>
      </c>
      <c r="Z34" s="15"/>
      <c r="AA34" s="16" t="s">
        <v>34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35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84"/>
      <c r="O35" s="2"/>
      <c r="P35" s="2"/>
      <c r="Q35" s="45"/>
      <c r="R35" s="2"/>
      <c r="S35" s="2"/>
      <c r="T35" s="45"/>
      <c r="U35" s="2"/>
      <c r="V35" s="253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254"/>
      <c r="W36" s="88">
        <f>W30*4+W34*4+W32*9</f>
        <v>872.5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>
        <v>4</v>
      </c>
      <c r="C37" s="251"/>
      <c r="D37" s="32" t="str">
        <f>'114年4月菜單'!R12</f>
        <v>不供餐</v>
      </c>
      <c r="E37" s="32"/>
      <c r="F37" s="1"/>
      <c r="G37" s="32"/>
      <c r="H37" s="32"/>
      <c r="I37" s="1"/>
      <c r="J37" s="32"/>
      <c r="K37" s="32"/>
      <c r="L37" s="1"/>
      <c r="M37" s="32"/>
      <c r="N37" s="32"/>
      <c r="O37" s="1"/>
      <c r="P37" s="32"/>
      <c r="Q37" s="32"/>
      <c r="R37" s="1"/>
      <c r="S37" s="32"/>
      <c r="T37" s="32"/>
      <c r="U37" s="1"/>
      <c r="V37" s="252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8</v>
      </c>
      <c r="C38" s="251"/>
      <c r="D38" s="2"/>
      <c r="E38" s="2"/>
      <c r="F38" s="2"/>
      <c r="G38" s="2"/>
      <c r="H38" s="2"/>
      <c r="I38" s="2"/>
      <c r="J38" s="2"/>
      <c r="K38" s="2"/>
      <c r="L38" s="2"/>
      <c r="M38" s="2"/>
      <c r="N38" s="102"/>
      <c r="O38" s="2"/>
      <c r="P38" s="2"/>
      <c r="Q38" s="2"/>
      <c r="R38" s="2"/>
      <c r="S38" s="2"/>
      <c r="T38" s="2"/>
      <c r="U38" s="2"/>
      <c r="V38" s="253"/>
      <c r="W38" s="89"/>
      <c r="X38" s="38"/>
      <c r="Y38" s="39"/>
      <c r="Z38" s="15"/>
      <c r="AA38" s="17" t="s">
        <v>25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>
        <v>11</v>
      </c>
      <c r="C39" s="251"/>
      <c r="D39" s="2"/>
      <c r="E39" s="2"/>
      <c r="F39" s="2"/>
      <c r="G39" s="2"/>
      <c r="H39" s="2"/>
      <c r="I39" s="2"/>
      <c r="J39" s="2"/>
      <c r="K39" s="2"/>
      <c r="L39" s="2"/>
      <c r="M39" s="2"/>
      <c r="N39" s="93"/>
      <c r="O39" s="2"/>
      <c r="P39" s="2"/>
      <c r="Q39" s="2"/>
      <c r="R39" s="2"/>
      <c r="S39" s="2"/>
      <c r="T39" s="2"/>
      <c r="U39" s="2"/>
      <c r="V39" s="253"/>
      <c r="W39" s="40"/>
      <c r="X39" s="41"/>
      <c r="Y39" s="39"/>
      <c r="AA39" s="42" t="s">
        <v>27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28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251"/>
      <c r="D40" s="2"/>
      <c r="E40" s="2"/>
      <c r="F40" s="2"/>
      <c r="G40" s="2"/>
      <c r="H40" s="45"/>
      <c r="I40" s="2"/>
      <c r="J40" s="2"/>
      <c r="K40" s="45"/>
      <c r="L40" s="2"/>
      <c r="M40" s="2"/>
      <c r="N40" s="94"/>
      <c r="O40" s="2"/>
      <c r="P40" s="2"/>
      <c r="Q40" s="45"/>
      <c r="R40" s="2"/>
      <c r="S40" s="2"/>
      <c r="T40" s="45"/>
      <c r="U40" s="2"/>
      <c r="V40" s="253"/>
      <c r="W40" s="87"/>
      <c r="X40" s="41"/>
      <c r="Y40" s="39"/>
      <c r="Z40" s="15"/>
      <c r="AA40" s="16" t="s">
        <v>30</v>
      </c>
      <c r="AB40" s="17">
        <v>1.6</v>
      </c>
      <c r="AC40" s="17">
        <f>AB40*1</f>
        <v>1.6</v>
      </c>
      <c r="AD40" s="17" t="s">
        <v>28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255" t="s">
        <v>31</v>
      </c>
      <c r="C41" s="251"/>
      <c r="D41" s="2"/>
      <c r="E41" s="2"/>
      <c r="F41" s="2"/>
      <c r="G41" s="2"/>
      <c r="H41" s="45"/>
      <c r="I41" s="2"/>
      <c r="J41" s="2"/>
      <c r="K41" s="45"/>
      <c r="L41" s="2"/>
      <c r="M41" s="2"/>
      <c r="N41" s="45"/>
      <c r="O41" s="2"/>
      <c r="P41" s="2"/>
      <c r="Q41" s="45"/>
      <c r="R41" s="2"/>
      <c r="S41" s="2"/>
      <c r="T41" s="2"/>
      <c r="U41" s="2"/>
      <c r="V41" s="253"/>
      <c r="W41" s="40"/>
      <c r="X41" s="41"/>
      <c r="Y41" s="39"/>
      <c r="AA41" s="16" t="s">
        <v>33</v>
      </c>
      <c r="AB41" s="17">
        <v>2.5</v>
      </c>
      <c r="AC41" s="17"/>
      <c r="AD41" s="17">
        <f>AB41*5</f>
        <v>12.5</v>
      </c>
      <c r="AE41" s="17" t="s">
        <v>28</v>
      </c>
      <c r="AF41" s="17">
        <f>AD41*9</f>
        <v>112.5</v>
      </c>
      <c r="AG41" s="77"/>
    </row>
    <row r="42" spans="2:33" ht="27.9" customHeight="1" x14ac:dyDescent="0.4">
      <c r="B42" s="255"/>
      <c r="C42" s="251"/>
      <c r="D42" s="2"/>
      <c r="E42" s="2"/>
      <c r="F42" s="2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253"/>
      <c r="W42" s="87"/>
      <c r="X42" s="80"/>
      <c r="Y42" s="46"/>
      <c r="Z42" s="15"/>
      <c r="AA42" s="16" t="s">
        <v>34</v>
      </c>
      <c r="AE42" s="16">
        <f>AB42*15</f>
        <v>0</v>
      </c>
      <c r="AG42" s="89"/>
    </row>
    <row r="43" spans="2:33" ht="27.9" customHeight="1" x14ac:dyDescent="0.3">
      <c r="B43" s="47" t="s">
        <v>35</v>
      </c>
      <c r="C43" s="48"/>
      <c r="D43" s="2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253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71"/>
      <c r="C44" s="51"/>
      <c r="D44" s="118"/>
      <c r="E44" s="118"/>
      <c r="F44" s="119"/>
      <c r="G44" s="119"/>
      <c r="H44" s="118"/>
      <c r="I44" s="119"/>
      <c r="J44" s="119"/>
      <c r="K44" s="45"/>
      <c r="L44" s="2"/>
      <c r="M44" s="2"/>
      <c r="N44" s="45"/>
      <c r="O44" s="2"/>
      <c r="P44" s="2"/>
      <c r="Q44" s="45"/>
      <c r="R44" s="2"/>
      <c r="S44" s="2"/>
      <c r="T44" s="45"/>
      <c r="U44" s="2"/>
      <c r="V44" s="254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250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75"/>
      <c r="AB45" s="57"/>
    </row>
    <row r="46" spans="2:33" x14ac:dyDescent="0.3">
      <c r="B46" s="57"/>
      <c r="C46" s="62"/>
      <c r="D46" s="249"/>
      <c r="E46" s="249"/>
      <c r="F46" s="265"/>
      <c r="G46" s="265"/>
      <c r="H46" s="76"/>
      <c r="K46" s="76"/>
      <c r="N46" s="76"/>
      <c r="Q46" s="76"/>
      <c r="T46" s="76"/>
    </row>
  </sheetData>
  <mergeCells count="20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7"/>
  <sheetViews>
    <sheetView topLeftCell="A17" zoomScale="60" workbookViewId="0">
      <selection activeCell="K25" sqref="K25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261" t="s">
        <v>330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4"/>
      <c r="AB1" s="6"/>
    </row>
    <row r="2" spans="2:33" s="5" customFormat="1" ht="13.5" customHeight="1" x14ac:dyDescent="0.6">
      <c r="B2" s="262"/>
      <c r="C2" s="263"/>
      <c r="D2" s="263"/>
      <c r="E2" s="263"/>
      <c r="F2" s="263"/>
      <c r="G2" s="263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6">
      <c r="B3" s="81" t="s">
        <v>42</v>
      </c>
      <c r="C3" s="10"/>
      <c r="D3" s="11"/>
      <c r="E3" s="11"/>
      <c r="F3" s="11"/>
      <c r="G3" s="264" t="s">
        <v>134</v>
      </c>
      <c r="H3" s="264"/>
      <c r="I3" s="264"/>
      <c r="J3" s="264"/>
      <c r="K3" s="264"/>
      <c r="L3" s="264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40</v>
      </c>
      <c r="F4" s="20"/>
      <c r="G4" s="20" t="s">
        <v>3</v>
      </c>
      <c r="H4" s="21" t="s">
        <v>40</v>
      </c>
      <c r="I4" s="20"/>
      <c r="J4" s="20" t="s">
        <v>4</v>
      </c>
      <c r="K4" s="21" t="s">
        <v>40</v>
      </c>
      <c r="L4" s="22"/>
      <c r="M4" s="20" t="s">
        <v>4</v>
      </c>
      <c r="N4" s="21" t="s">
        <v>40</v>
      </c>
      <c r="O4" s="20"/>
      <c r="P4" s="20" t="s">
        <v>4</v>
      </c>
      <c r="Q4" s="21" t="s">
        <v>40</v>
      </c>
      <c r="R4" s="20"/>
      <c r="S4" s="23" t="s">
        <v>5</v>
      </c>
      <c r="T4" s="21" t="s">
        <v>40</v>
      </c>
      <c r="U4" s="20"/>
      <c r="V4" s="83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4</v>
      </c>
      <c r="C5" s="251"/>
      <c r="D5" s="32" t="str">
        <f>'114年4月菜單'!B21</f>
        <v>香Q米飯</v>
      </c>
      <c r="E5" s="32" t="s">
        <v>15</v>
      </c>
      <c r="F5" s="1" t="s">
        <v>16</v>
      </c>
      <c r="G5" s="32" t="str">
        <f>'114年4月菜單'!B22</f>
        <v>炸雞翅</v>
      </c>
      <c r="H5" s="32" t="s">
        <v>83</v>
      </c>
      <c r="I5" s="1" t="s">
        <v>16</v>
      </c>
      <c r="J5" s="32" t="str">
        <f>'114年4月菜單'!B23</f>
        <v>玉米炒蛋</v>
      </c>
      <c r="K5" s="32" t="s">
        <v>17</v>
      </c>
      <c r="L5" s="1" t="s">
        <v>16</v>
      </c>
      <c r="M5" s="32" t="str">
        <f>'114年4月菜單'!B24</f>
        <v>酸菜白肉鍋</v>
      </c>
      <c r="N5" s="32" t="s">
        <v>17</v>
      </c>
      <c r="O5" s="1" t="s">
        <v>16</v>
      </c>
      <c r="P5" s="32" t="str">
        <f>'114年4月菜單'!B25</f>
        <v>季節蔬菜</v>
      </c>
      <c r="Q5" s="32" t="s">
        <v>18</v>
      </c>
      <c r="R5" s="1" t="s">
        <v>16</v>
      </c>
      <c r="S5" s="32" t="str">
        <f>'114年4月菜單'!B26</f>
        <v>菜頭湯</v>
      </c>
      <c r="T5" s="32" t="s">
        <v>17</v>
      </c>
      <c r="U5" s="1" t="s">
        <v>16</v>
      </c>
      <c r="V5" s="252"/>
      <c r="W5" s="33" t="s">
        <v>43</v>
      </c>
      <c r="X5" s="34" t="s">
        <v>19</v>
      </c>
      <c r="Y5" s="35">
        <v>6.4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251"/>
      <c r="D6" s="2" t="s">
        <v>56</v>
      </c>
      <c r="E6" s="2"/>
      <c r="F6" s="2">
        <v>120</v>
      </c>
      <c r="G6" s="2" t="s">
        <v>204</v>
      </c>
      <c r="H6" s="2"/>
      <c r="I6" s="2">
        <v>70</v>
      </c>
      <c r="J6" s="2" t="s">
        <v>214</v>
      </c>
      <c r="K6" s="2"/>
      <c r="L6" s="2">
        <v>40</v>
      </c>
      <c r="M6" s="2" t="s">
        <v>237</v>
      </c>
      <c r="N6" s="102"/>
      <c r="O6" s="2">
        <v>10</v>
      </c>
      <c r="P6" s="2" t="s">
        <v>58</v>
      </c>
      <c r="Q6" s="2"/>
      <c r="R6" s="2">
        <v>120</v>
      </c>
      <c r="S6" s="2" t="s">
        <v>68</v>
      </c>
      <c r="T6" s="2"/>
      <c r="U6" s="2">
        <v>30</v>
      </c>
      <c r="V6" s="253"/>
      <c r="W6" s="89">
        <f>Y5*15+Y6*0+Y7*5+Y8*0+Y9*15+Y10*12+15</f>
        <v>121.5</v>
      </c>
      <c r="X6" s="38" t="s">
        <v>24</v>
      </c>
      <c r="Y6" s="39">
        <v>3</v>
      </c>
      <c r="Z6" s="15"/>
      <c r="AA6" s="17" t="s">
        <v>25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14</v>
      </c>
      <c r="C7" s="251"/>
      <c r="D7" s="2"/>
      <c r="E7" s="2"/>
      <c r="F7" s="2"/>
      <c r="G7" s="2"/>
      <c r="H7" s="2"/>
      <c r="I7" s="2"/>
      <c r="J7" s="2" t="s">
        <v>122</v>
      </c>
      <c r="K7" s="2"/>
      <c r="L7" s="2">
        <v>30</v>
      </c>
      <c r="M7" s="2" t="s">
        <v>238</v>
      </c>
      <c r="N7" s="93"/>
      <c r="O7" s="2">
        <v>50</v>
      </c>
      <c r="P7" s="2"/>
      <c r="Q7" s="2"/>
      <c r="R7" s="2"/>
      <c r="S7" s="2"/>
      <c r="T7" s="2"/>
      <c r="U7" s="2"/>
      <c r="V7" s="253"/>
      <c r="W7" s="40" t="s">
        <v>45</v>
      </c>
      <c r="X7" s="41" t="s">
        <v>26</v>
      </c>
      <c r="Y7" s="39">
        <v>2.1</v>
      </c>
      <c r="AA7" s="42" t="s">
        <v>27</v>
      </c>
      <c r="AB7" s="17">
        <v>2</v>
      </c>
      <c r="AC7" s="43">
        <f>AB7*7</f>
        <v>14</v>
      </c>
      <c r="AD7" s="17">
        <f>AB7*5</f>
        <v>10</v>
      </c>
      <c r="AE7" s="17" t="s">
        <v>28</v>
      </c>
      <c r="AF7" s="44">
        <f>AC7*4+AD7*9</f>
        <v>146</v>
      </c>
      <c r="AG7" s="77"/>
    </row>
    <row r="8" spans="2:33" ht="27.9" customHeight="1" x14ac:dyDescent="0.4">
      <c r="B8" s="37" t="s">
        <v>10</v>
      </c>
      <c r="C8" s="251"/>
      <c r="D8" s="2"/>
      <c r="E8" s="2"/>
      <c r="F8" s="2"/>
      <c r="G8" s="2"/>
      <c r="H8" s="45"/>
      <c r="I8" s="2"/>
      <c r="J8" s="2"/>
      <c r="K8" s="45"/>
      <c r="L8" s="2"/>
      <c r="M8" s="2" t="s">
        <v>138</v>
      </c>
      <c r="N8" s="94"/>
      <c r="O8" s="2">
        <v>3</v>
      </c>
      <c r="P8" s="2"/>
      <c r="Q8" s="45"/>
      <c r="R8" s="2"/>
      <c r="S8" s="2"/>
      <c r="T8" s="45"/>
      <c r="U8" s="2"/>
      <c r="V8" s="253"/>
      <c r="W8" s="87">
        <f>Y5*0+Y6*5+Y7*0+Y8*5+Y9*0+Y10*4</f>
        <v>30</v>
      </c>
      <c r="X8" s="41" t="s">
        <v>29</v>
      </c>
      <c r="Y8" s="39">
        <v>3</v>
      </c>
      <c r="Z8" s="15"/>
      <c r="AA8" s="16" t="s">
        <v>30</v>
      </c>
      <c r="AB8" s="17">
        <v>1.5</v>
      </c>
      <c r="AC8" s="17">
        <f>AB8*1</f>
        <v>1.5</v>
      </c>
      <c r="AD8" s="17" t="s">
        <v>28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255" t="s">
        <v>36</v>
      </c>
      <c r="C9" s="251"/>
      <c r="D9" s="2"/>
      <c r="E9" s="2"/>
      <c r="F9" s="2"/>
      <c r="G9" s="2"/>
      <c r="H9" s="45"/>
      <c r="I9" s="2"/>
      <c r="J9" s="2"/>
      <c r="K9" s="45"/>
      <c r="L9" s="2"/>
      <c r="M9" s="2" t="s">
        <v>112</v>
      </c>
      <c r="N9" s="45"/>
      <c r="O9" s="2">
        <v>10</v>
      </c>
      <c r="P9" s="2"/>
      <c r="Q9" s="45"/>
      <c r="R9" s="2"/>
      <c r="S9" s="2"/>
      <c r="T9" s="2"/>
      <c r="U9" s="2"/>
      <c r="V9" s="253"/>
      <c r="W9" s="40" t="s">
        <v>46</v>
      </c>
      <c r="X9" s="41" t="s">
        <v>32</v>
      </c>
      <c r="Y9" s="39">
        <v>0</v>
      </c>
      <c r="AA9" s="16" t="s">
        <v>33</v>
      </c>
      <c r="AB9" s="17">
        <v>2.5</v>
      </c>
      <c r="AC9" s="17"/>
      <c r="AD9" s="17">
        <f>AB9*5</f>
        <v>12.5</v>
      </c>
      <c r="AE9" s="17" t="s">
        <v>28</v>
      </c>
      <c r="AF9" s="17">
        <f>AD9*9</f>
        <v>112.5</v>
      </c>
      <c r="AG9" s="77"/>
    </row>
    <row r="10" spans="2:33" ht="27.9" customHeight="1" x14ac:dyDescent="0.4">
      <c r="B10" s="255"/>
      <c r="C10" s="251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253"/>
      <c r="W10" s="87">
        <f>Y5*2+Y6*7+Y7*1+Y8*0+Y9*0+Y10*8</f>
        <v>35.9</v>
      </c>
      <c r="X10" s="80" t="s">
        <v>41</v>
      </c>
      <c r="Y10" s="46">
        <v>0</v>
      </c>
      <c r="Z10" s="15"/>
      <c r="AA10" s="16" t="s">
        <v>34</v>
      </c>
      <c r="AE10" s="16">
        <f>AB10*15</f>
        <v>0</v>
      </c>
      <c r="AG10" s="89"/>
    </row>
    <row r="11" spans="2:33" ht="27.9" customHeight="1" x14ac:dyDescent="0.3">
      <c r="B11" s="47" t="s">
        <v>35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253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254"/>
      <c r="W12" s="88">
        <f>W6*4+W10*4+W8*9</f>
        <v>899.6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4</v>
      </c>
      <c r="C13" s="251"/>
      <c r="D13" s="32" t="str">
        <f>'114年4月菜單'!F21</f>
        <v>油蔥拌飯</v>
      </c>
      <c r="E13" s="32" t="s">
        <v>79</v>
      </c>
      <c r="F13" s="32"/>
      <c r="G13" s="32" t="str">
        <f>'114年4月菜單'!F22</f>
        <v>洋蔥雞丁</v>
      </c>
      <c r="H13" s="32" t="s">
        <v>130</v>
      </c>
      <c r="I13" s="32"/>
      <c r="J13" s="32" t="str">
        <f>'114年4月菜單'!F23</f>
        <v>醬油炒蛋</v>
      </c>
      <c r="K13" s="32" t="s">
        <v>17</v>
      </c>
      <c r="L13" s="32"/>
      <c r="M13" s="32" t="str">
        <f>'114年4月菜單'!F24</f>
        <v>海帶干絲</v>
      </c>
      <c r="N13" s="32" t="s">
        <v>17</v>
      </c>
      <c r="O13" s="32"/>
      <c r="P13" s="32" t="str">
        <f>'114年4月菜單'!F25</f>
        <v>季節蔬菜</v>
      </c>
      <c r="Q13" s="32" t="s">
        <v>80</v>
      </c>
      <c r="R13" s="32"/>
      <c r="S13" s="32" t="str">
        <f>'114年4月菜單'!F26</f>
        <v>蔬菜湯</v>
      </c>
      <c r="T13" s="32" t="s">
        <v>79</v>
      </c>
      <c r="U13" s="32"/>
      <c r="V13" s="252"/>
      <c r="W13" s="33" t="s">
        <v>43</v>
      </c>
      <c r="X13" s="34" t="s">
        <v>84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251"/>
      <c r="D14" s="2" t="s">
        <v>166</v>
      </c>
      <c r="E14" s="2"/>
      <c r="F14" s="2">
        <v>10</v>
      </c>
      <c r="G14" s="2" t="s">
        <v>82</v>
      </c>
      <c r="H14" s="2"/>
      <c r="I14" s="2">
        <v>20</v>
      </c>
      <c r="J14" s="2" t="s">
        <v>122</v>
      </c>
      <c r="K14" s="2"/>
      <c r="L14" s="2">
        <v>55</v>
      </c>
      <c r="M14" s="93" t="s">
        <v>323</v>
      </c>
      <c r="N14" s="93"/>
      <c r="O14" s="93">
        <v>30</v>
      </c>
      <c r="P14" s="2" t="s">
        <v>85</v>
      </c>
      <c r="Q14" s="2"/>
      <c r="R14" s="2">
        <v>120</v>
      </c>
      <c r="S14" s="2" t="s">
        <v>149</v>
      </c>
      <c r="T14" s="2"/>
      <c r="U14" s="2">
        <v>30</v>
      </c>
      <c r="V14" s="253"/>
      <c r="W14" s="89">
        <f>Y13*15+Y14*0+Y15*5+Y16*0+Y17*15+Y18*12+15</f>
        <v>113.5</v>
      </c>
      <c r="X14" s="38" t="s">
        <v>86</v>
      </c>
      <c r="Y14" s="39">
        <v>3.3</v>
      </c>
      <c r="Z14" s="15"/>
      <c r="AA14" s="17" t="s">
        <v>25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15</v>
      </c>
      <c r="C15" s="251"/>
      <c r="D15" s="2" t="s">
        <v>228</v>
      </c>
      <c r="E15" s="2"/>
      <c r="F15" s="2">
        <v>1</v>
      </c>
      <c r="G15" s="2" t="s">
        <v>234</v>
      </c>
      <c r="H15" s="2"/>
      <c r="I15" s="2">
        <v>80</v>
      </c>
      <c r="J15" s="2"/>
      <c r="K15" s="2"/>
      <c r="L15" s="2"/>
      <c r="M15" s="93" t="s">
        <v>301</v>
      </c>
      <c r="N15" s="93"/>
      <c r="O15" s="93">
        <v>20</v>
      </c>
      <c r="P15" s="2"/>
      <c r="Q15" s="2"/>
      <c r="R15" s="2"/>
      <c r="S15" s="2" t="s">
        <v>122</v>
      </c>
      <c r="T15" s="2"/>
      <c r="U15" s="2">
        <v>10</v>
      </c>
      <c r="V15" s="253"/>
      <c r="W15" s="40" t="s">
        <v>45</v>
      </c>
      <c r="X15" s="41" t="s">
        <v>87</v>
      </c>
      <c r="Y15" s="39">
        <v>1.7</v>
      </c>
      <c r="AA15" s="42" t="s">
        <v>27</v>
      </c>
      <c r="AB15" s="17">
        <v>2</v>
      </c>
      <c r="AC15" s="43">
        <f>AB15*7</f>
        <v>14</v>
      </c>
      <c r="AD15" s="17">
        <f>AB15*5</f>
        <v>10</v>
      </c>
      <c r="AE15" s="17" t="s">
        <v>28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251"/>
      <c r="D16" s="2" t="s">
        <v>92</v>
      </c>
      <c r="E16" s="2"/>
      <c r="F16" s="2">
        <v>10</v>
      </c>
      <c r="G16" s="2"/>
      <c r="H16" s="2"/>
      <c r="I16" s="2"/>
      <c r="J16" s="2"/>
      <c r="K16" s="45"/>
      <c r="L16" s="2"/>
      <c r="M16" s="93" t="s">
        <v>154</v>
      </c>
      <c r="N16" s="94"/>
      <c r="O16" s="93">
        <v>10</v>
      </c>
      <c r="P16" s="2"/>
      <c r="Q16" s="2"/>
      <c r="R16" s="2"/>
      <c r="S16" s="2" t="s">
        <v>138</v>
      </c>
      <c r="T16" s="2"/>
      <c r="U16" s="2">
        <v>1</v>
      </c>
      <c r="V16" s="253"/>
      <c r="W16" s="87">
        <f>Y13*0+Y14*5+Y15*0+Y16*5+Y17*0+Y18*4</f>
        <v>31.5</v>
      </c>
      <c r="X16" s="41" t="s">
        <v>88</v>
      </c>
      <c r="Y16" s="39">
        <v>3</v>
      </c>
      <c r="Z16" s="15"/>
      <c r="AA16" s="16" t="s">
        <v>30</v>
      </c>
      <c r="AB16" s="17">
        <v>1.7</v>
      </c>
      <c r="AC16" s="17">
        <f>AB16*1</f>
        <v>1.7</v>
      </c>
      <c r="AD16" s="17" t="s">
        <v>28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255" t="s">
        <v>37</v>
      </c>
      <c r="C17" s="251"/>
      <c r="D17" s="2" t="s">
        <v>56</v>
      </c>
      <c r="E17" s="2"/>
      <c r="F17" s="2">
        <v>120</v>
      </c>
      <c r="G17" s="2"/>
      <c r="H17" s="45"/>
      <c r="I17" s="2"/>
      <c r="J17" s="2"/>
      <c r="K17" s="2"/>
      <c r="L17" s="2"/>
      <c r="M17" s="2"/>
      <c r="N17" s="2"/>
      <c r="O17" s="2"/>
      <c r="Q17" s="45"/>
      <c r="R17" s="2"/>
      <c r="S17" s="2" t="s">
        <v>71</v>
      </c>
      <c r="T17" s="2"/>
      <c r="U17" s="2">
        <v>1</v>
      </c>
      <c r="V17" s="253"/>
      <c r="W17" s="40" t="s">
        <v>46</v>
      </c>
      <c r="X17" s="41" t="s">
        <v>89</v>
      </c>
      <c r="Y17" s="39">
        <v>0</v>
      </c>
      <c r="AA17" s="16" t="s">
        <v>33</v>
      </c>
      <c r="AB17" s="17">
        <v>2.5</v>
      </c>
      <c r="AC17" s="17"/>
      <c r="AD17" s="17">
        <f>AB17*5</f>
        <v>12.5</v>
      </c>
      <c r="AE17" s="17" t="s">
        <v>28</v>
      </c>
      <c r="AF17" s="17">
        <f>AD17*9</f>
        <v>112.5</v>
      </c>
      <c r="AG17" s="77"/>
    </row>
    <row r="18" spans="2:33" ht="27.9" customHeight="1" x14ac:dyDescent="0.4">
      <c r="B18" s="255"/>
      <c r="C18" s="251"/>
      <c r="D18" s="86"/>
      <c r="E18" s="45"/>
      <c r="F18" s="2"/>
      <c r="G18" s="2"/>
      <c r="H18" s="45"/>
      <c r="I18" s="2"/>
      <c r="J18" s="2"/>
      <c r="K18" s="2"/>
      <c r="L18" s="2"/>
      <c r="M18" s="2"/>
      <c r="N18" s="2"/>
      <c r="O18" s="2"/>
      <c r="P18" s="2"/>
      <c r="Q18" s="45"/>
      <c r="R18" s="2"/>
      <c r="S18" s="2"/>
      <c r="T18" s="2"/>
      <c r="U18" s="2"/>
      <c r="V18" s="253"/>
      <c r="W18" s="87">
        <f>Y13*2+Y14*7+Y15*1+Y16*0+Y17*0+Y18*8</f>
        <v>36.799999999999997</v>
      </c>
      <c r="X18" s="80" t="s">
        <v>90</v>
      </c>
      <c r="Y18" s="46">
        <v>0</v>
      </c>
      <c r="Z18" s="15"/>
      <c r="AA18" s="16" t="s">
        <v>34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35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2"/>
      <c r="U19" s="2"/>
      <c r="V19" s="253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254"/>
      <c r="W20" s="88">
        <f>W14*4+W18*4+W16*9</f>
        <v>884.7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4</v>
      </c>
      <c r="C21" s="251"/>
      <c r="D21" s="32" t="str">
        <f>'114年4月菜單'!J21</f>
        <v>香Q米飯</v>
      </c>
      <c r="E21" s="32" t="s">
        <v>193</v>
      </c>
      <c r="F21" s="32"/>
      <c r="G21" s="32" t="str">
        <f>'114年4月菜單'!J22</f>
        <v>京醬肉絲</v>
      </c>
      <c r="H21" s="32" t="s">
        <v>17</v>
      </c>
      <c r="I21" s="32"/>
      <c r="J21" s="32" t="str">
        <f>'114年4月菜單'!J23</f>
        <v>珍珠丸子X1</v>
      </c>
      <c r="K21" s="32" t="s">
        <v>15</v>
      </c>
      <c r="L21" s="32"/>
      <c r="M21" s="32" t="str">
        <f>'114年4月菜單'!J24</f>
        <v>竹筍肉羹</v>
      </c>
      <c r="N21" s="32" t="s">
        <v>17</v>
      </c>
      <c r="O21" s="32"/>
      <c r="P21" s="32" t="str">
        <f>'114年4月菜單'!J25</f>
        <v>季節蔬菜</v>
      </c>
      <c r="Q21" s="32" t="s">
        <v>18</v>
      </c>
      <c r="R21" s="32"/>
      <c r="S21" s="32" t="str">
        <f>'114年4月菜單'!J26</f>
        <v>海芽蛋花湯</v>
      </c>
      <c r="T21" s="32" t="s">
        <v>17</v>
      </c>
      <c r="U21" s="32"/>
      <c r="V21" s="252"/>
      <c r="W21" s="33" t="s">
        <v>98</v>
      </c>
      <c r="X21" s="34" t="s">
        <v>100</v>
      </c>
      <c r="Y21" s="35">
        <v>6.5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251"/>
      <c r="D22" s="2" t="s">
        <v>56</v>
      </c>
      <c r="E22" s="2"/>
      <c r="F22" s="2">
        <v>120</v>
      </c>
      <c r="G22" s="2" t="s">
        <v>154</v>
      </c>
      <c r="H22" s="2"/>
      <c r="I22" s="2">
        <v>50</v>
      </c>
      <c r="J22" s="2" t="s">
        <v>213</v>
      </c>
      <c r="K22" s="2"/>
      <c r="L22" s="2">
        <v>20</v>
      </c>
      <c r="M22" s="93" t="s">
        <v>135</v>
      </c>
      <c r="N22" s="93"/>
      <c r="O22" s="93">
        <v>70</v>
      </c>
      <c r="P22" s="2" t="s">
        <v>61</v>
      </c>
      <c r="Q22" s="2"/>
      <c r="R22" s="2">
        <v>120</v>
      </c>
      <c r="S22" s="2" t="s">
        <v>147</v>
      </c>
      <c r="T22" s="2"/>
      <c r="U22" s="2">
        <v>5</v>
      </c>
      <c r="V22" s="253"/>
      <c r="W22" s="89">
        <f>Y21*15+Y22*0+Y23*5+Y24*0+Y25*15+Y26*12+15</f>
        <v>122</v>
      </c>
      <c r="X22" s="38" t="s">
        <v>102</v>
      </c>
      <c r="Y22" s="39">
        <v>2.7</v>
      </c>
      <c r="Z22" s="56"/>
      <c r="AA22" s="57" t="s">
        <v>25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16</v>
      </c>
      <c r="C23" s="251"/>
      <c r="D23" s="2"/>
      <c r="E23" s="2"/>
      <c r="F23" s="2"/>
      <c r="G23" s="2" t="s">
        <v>148</v>
      </c>
      <c r="H23" s="2"/>
      <c r="I23" s="2">
        <v>20</v>
      </c>
      <c r="J23" s="2"/>
      <c r="K23" s="2"/>
      <c r="L23" s="2"/>
      <c r="M23" s="93" t="s">
        <v>138</v>
      </c>
      <c r="N23" s="93"/>
      <c r="O23" s="93">
        <v>3</v>
      </c>
      <c r="P23" s="2"/>
      <c r="Q23" s="2"/>
      <c r="R23" s="2"/>
      <c r="S23" s="2" t="s">
        <v>122</v>
      </c>
      <c r="T23" s="45"/>
      <c r="U23" s="2">
        <v>5</v>
      </c>
      <c r="V23" s="253"/>
      <c r="W23" s="40" t="s">
        <v>124</v>
      </c>
      <c r="X23" s="41" t="s">
        <v>125</v>
      </c>
      <c r="Y23" s="39">
        <v>1.9</v>
      </c>
      <c r="AA23" s="59" t="s">
        <v>27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28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251"/>
      <c r="D24" s="2"/>
      <c r="E24" s="2"/>
      <c r="F24" s="2"/>
      <c r="G24" s="2"/>
      <c r="H24" s="45"/>
      <c r="I24" s="2"/>
      <c r="J24" s="2"/>
      <c r="K24" s="2"/>
      <c r="L24" s="2"/>
      <c r="M24" s="2" t="s">
        <v>151</v>
      </c>
      <c r="N24" s="84"/>
      <c r="O24" s="2">
        <v>10</v>
      </c>
      <c r="P24" s="2"/>
      <c r="Q24" s="45"/>
      <c r="R24" s="2"/>
      <c r="S24" s="2" t="s">
        <v>192</v>
      </c>
      <c r="T24" s="84"/>
      <c r="U24" s="2">
        <v>1</v>
      </c>
      <c r="V24" s="253"/>
      <c r="W24" s="87">
        <f>Y21*0+Y22*5+Y23*0+Y24*5+Y25*0+Y26*4</f>
        <v>28.5</v>
      </c>
      <c r="X24" s="41" t="s">
        <v>105</v>
      </c>
      <c r="Y24" s="39">
        <v>3</v>
      </c>
      <c r="Z24" s="56"/>
      <c r="AA24" s="62" t="s">
        <v>30</v>
      </c>
      <c r="AB24" s="57">
        <v>1.6</v>
      </c>
      <c r="AC24" s="57">
        <f>AB24*1</f>
        <v>1.6</v>
      </c>
      <c r="AD24" s="57" t="s">
        <v>28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255" t="s">
        <v>38</v>
      </c>
      <c r="C25" s="251"/>
      <c r="D25" s="2"/>
      <c r="E25" s="2"/>
      <c r="F25" s="2"/>
      <c r="G25" s="2"/>
      <c r="H25" s="45"/>
      <c r="I25" s="2"/>
      <c r="J25" s="2"/>
      <c r="K25" s="2"/>
      <c r="L25" s="2"/>
      <c r="M25" s="2" t="s">
        <v>152</v>
      </c>
      <c r="N25" s="45"/>
      <c r="O25" s="2">
        <v>5</v>
      </c>
      <c r="P25" s="2"/>
      <c r="Q25" s="45"/>
      <c r="R25" s="2"/>
      <c r="S25" s="2"/>
      <c r="T25" s="45"/>
      <c r="U25" s="2"/>
      <c r="V25" s="253"/>
      <c r="W25" s="40" t="s">
        <v>107</v>
      </c>
      <c r="X25" s="41" t="s">
        <v>109</v>
      </c>
      <c r="Y25" s="39">
        <v>0</v>
      </c>
      <c r="AA25" s="62" t="s">
        <v>33</v>
      </c>
      <c r="AB25" s="57">
        <v>2.5</v>
      </c>
      <c r="AC25" s="57"/>
      <c r="AD25" s="57">
        <f>AB25*5</f>
        <v>12.5</v>
      </c>
      <c r="AE25" s="57" t="s">
        <v>28</v>
      </c>
      <c r="AF25" s="57">
        <f>AD25*9</f>
        <v>112.5</v>
      </c>
      <c r="AG25" s="77"/>
    </row>
    <row r="26" spans="2:33" s="58" customFormat="1" ht="27.9" customHeight="1" x14ac:dyDescent="0.55000000000000004">
      <c r="B26" s="255"/>
      <c r="C26" s="251"/>
      <c r="D26" s="2"/>
      <c r="E26" s="2"/>
      <c r="F26" s="2"/>
      <c r="G26" s="63"/>
      <c r="H26" s="45"/>
      <c r="I26" s="2"/>
      <c r="J26" s="2"/>
      <c r="K26" s="45"/>
      <c r="L26" s="2"/>
      <c r="M26" s="2" t="s">
        <v>153</v>
      </c>
      <c r="N26" s="45"/>
      <c r="O26" s="2">
        <v>1</v>
      </c>
      <c r="P26" s="2"/>
      <c r="Q26" s="45"/>
      <c r="R26" s="2"/>
      <c r="S26" s="2"/>
      <c r="T26" s="84"/>
      <c r="U26" s="2"/>
      <c r="V26" s="253"/>
      <c r="W26" s="87">
        <f>Y21*2+Y22*7+Y23*1+Y24*0+Y25*0+Y26*8</f>
        <v>33.800000000000004</v>
      </c>
      <c r="X26" s="80" t="s">
        <v>110</v>
      </c>
      <c r="Y26" s="46">
        <v>0</v>
      </c>
      <c r="Z26" s="56"/>
      <c r="AA26" s="62" t="s">
        <v>34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64" t="s">
        <v>35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253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254"/>
      <c r="W28" s="88">
        <f>W22*4+W26*4+W24*9</f>
        <v>879.7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4</v>
      </c>
      <c r="C29" s="251"/>
      <c r="D29" s="32" t="str">
        <f>'114年4月菜單'!N21</f>
        <v>香Q米飯</v>
      </c>
      <c r="E29" s="32" t="s">
        <v>15</v>
      </c>
      <c r="F29" s="32"/>
      <c r="G29" s="32" t="str">
        <f>'114年4月菜單'!N22</f>
        <v>卜蜂雞排</v>
      </c>
      <c r="H29" s="32" t="s">
        <v>123</v>
      </c>
      <c r="I29" s="32"/>
      <c r="J29" s="32" t="str">
        <f>'114年4月菜單'!N23</f>
        <v>滷豆干X1</v>
      </c>
      <c r="K29" s="32" t="s">
        <v>131</v>
      </c>
      <c r="L29" s="32"/>
      <c r="M29" s="32" t="str">
        <f>'114年4月菜單'!N24</f>
        <v>雙絲炒蛋</v>
      </c>
      <c r="N29" s="32" t="s">
        <v>196</v>
      </c>
      <c r="O29" s="32"/>
      <c r="P29" s="32" t="str">
        <f>'114年4月菜單'!N25</f>
        <v>季節蔬菜</v>
      </c>
      <c r="Q29" s="32" t="s">
        <v>49</v>
      </c>
      <c r="R29" s="32"/>
      <c r="S29" s="32" t="str">
        <f>'114年4月菜單'!N26</f>
        <v>玉米濃湯</v>
      </c>
      <c r="T29" s="32" t="s">
        <v>212</v>
      </c>
      <c r="U29" s="32"/>
      <c r="V29" s="252"/>
      <c r="W29" s="33" t="s">
        <v>156</v>
      </c>
      <c r="X29" s="34" t="s">
        <v>157</v>
      </c>
      <c r="Y29" s="35">
        <v>6.2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</row>
    <row r="30" spans="2:33" ht="27.9" customHeight="1" x14ac:dyDescent="0.4">
      <c r="B30" s="37" t="s">
        <v>8</v>
      </c>
      <c r="C30" s="251"/>
      <c r="D30" s="2" t="s">
        <v>56</v>
      </c>
      <c r="E30" s="2"/>
      <c r="F30" s="2">
        <v>120</v>
      </c>
      <c r="G30" s="2" t="s">
        <v>194</v>
      </c>
      <c r="H30" s="2"/>
      <c r="I30" s="2">
        <v>60</v>
      </c>
      <c r="J30" s="2" t="s">
        <v>301</v>
      </c>
      <c r="K30" s="2"/>
      <c r="L30" s="2" t="s">
        <v>309</v>
      </c>
      <c r="M30" s="93" t="s">
        <v>138</v>
      </c>
      <c r="N30" s="93"/>
      <c r="O30" s="93">
        <v>5</v>
      </c>
      <c r="P30" s="2" t="s">
        <v>111</v>
      </c>
      <c r="Q30" s="2"/>
      <c r="R30" s="2">
        <v>120</v>
      </c>
      <c r="S30" s="2" t="s">
        <v>214</v>
      </c>
      <c r="T30" s="2"/>
      <c r="U30" s="2">
        <v>20</v>
      </c>
      <c r="V30" s="253"/>
      <c r="W30" s="89">
        <f>Y29*15+Y30*0+Y31*5+Y32*0+Y33*15+Y34*12+15</f>
        <v>116</v>
      </c>
      <c r="X30" s="38" t="s">
        <v>158</v>
      </c>
      <c r="Y30" s="39">
        <v>2.9</v>
      </c>
      <c r="Z30" s="15"/>
      <c r="AA30" s="17" t="s">
        <v>25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 x14ac:dyDescent="0.4">
      <c r="B31" s="37">
        <v>17</v>
      </c>
      <c r="C31" s="251"/>
      <c r="D31" s="2"/>
      <c r="E31" s="2"/>
      <c r="F31" s="2"/>
      <c r="G31" s="2"/>
      <c r="H31" s="2"/>
      <c r="I31" s="2"/>
      <c r="J31" s="2"/>
      <c r="K31" s="2"/>
      <c r="L31" s="2"/>
      <c r="M31" s="93" t="s">
        <v>195</v>
      </c>
      <c r="N31" s="93"/>
      <c r="O31" s="93">
        <v>30</v>
      </c>
      <c r="P31" s="2"/>
      <c r="Q31" s="2"/>
      <c r="R31" s="2"/>
      <c r="S31" s="2" t="s">
        <v>155</v>
      </c>
      <c r="T31" s="45"/>
      <c r="U31" s="2">
        <v>1</v>
      </c>
      <c r="V31" s="253"/>
      <c r="W31" s="40" t="s">
        <v>159</v>
      </c>
      <c r="X31" s="41" t="s">
        <v>160</v>
      </c>
      <c r="Y31" s="39">
        <v>1.6</v>
      </c>
      <c r="AA31" s="42" t="s">
        <v>27</v>
      </c>
      <c r="AB31" s="17">
        <v>2</v>
      </c>
      <c r="AC31" s="43">
        <f>AB31*7</f>
        <v>14</v>
      </c>
      <c r="AD31" s="17">
        <f>AB31*5</f>
        <v>10</v>
      </c>
      <c r="AE31" s="17" t="s">
        <v>28</v>
      </c>
      <c r="AF31" s="44">
        <f>AC31*4+AD31*9</f>
        <v>146</v>
      </c>
    </row>
    <row r="32" spans="2:33" ht="27.9" customHeight="1" x14ac:dyDescent="0.4">
      <c r="B32" s="37" t="s">
        <v>10</v>
      </c>
      <c r="C32" s="251"/>
      <c r="D32" s="2"/>
      <c r="E32" s="2"/>
      <c r="F32" s="2"/>
      <c r="G32" s="2"/>
      <c r="H32" s="45"/>
      <c r="I32" s="2"/>
      <c r="J32" s="2"/>
      <c r="K32" s="45"/>
      <c r="L32" s="2"/>
      <c r="M32" s="2" t="s">
        <v>82</v>
      </c>
      <c r="N32" s="2"/>
      <c r="O32" s="2">
        <v>30</v>
      </c>
      <c r="P32" s="2"/>
      <c r="Q32" s="45"/>
      <c r="R32" s="2"/>
      <c r="S32" s="2"/>
      <c r="T32" s="2"/>
      <c r="U32" s="2"/>
      <c r="V32" s="253"/>
      <c r="W32" s="87">
        <f>Y29*0+Y30*5+Y31*0+Y32*5+Y33*0+Y34*4</f>
        <v>29.5</v>
      </c>
      <c r="X32" s="41" t="s">
        <v>161</v>
      </c>
      <c r="Y32" s="39">
        <v>3</v>
      </c>
      <c r="Z32" s="15"/>
      <c r="AA32" s="16" t="s">
        <v>30</v>
      </c>
      <c r="AB32" s="17">
        <v>1.8</v>
      </c>
      <c r="AC32" s="17">
        <f>AB32*1</f>
        <v>1.8</v>
      </c>
      <c r="AD32" s="17" t="s">
        <v>28</v>
      </c>
      <c r="AE32" s="17">
        <f>AB32*5</f>
        <v>9</v>
      </c>
      <c r="AF32" s="17">
        <f>AC32*4+AE32*4</f>
        <v>43.2</v>
      </c>
    </row>
    <row r="33" spans="2:33" ht="27.9" customHeight="1" x14ac:dyDescent="0.3">
      <c r="B33" s="255" t="s">
        <v>39</v>
      </c>
      <c r="C33" s="251"/>
      <c r="D33" s="2"/>
      <c r="E33" s="2"/>
      <c r="F33" s="2"/>
      <c r="G33" s="2"/>
      <c r="H33" s="45"/>
      <c r="I33" s="2"/>
      <c r="J33" s="2"/>
      <c r="K33" s="45"/>
      <c r="L33" s="2"/>
      <c r="M33" s="2"/>
      <c r="N33" s="84"/>
      <c r="O33" s="2"/>
      <c r="P33" s="2"/>
      <c r="Q33" s="45"/>
      <c r="R33" s="2"/>
      <c r="S33" s="2"/>
      <c r="T33" s="2"/>
      <c r="U33" s="2"/>
      <c r="V33" s="253"/>
      <c r="W33" s="40" t="s">
        <v>162</v>
      </c>
      <c r="X33" s="41" t="s">
        <v>163</v>
      </c>
      <c r="Y33" s="39">
        <v>0</v>
      </c>
      <c r="AA33" s="16" t="s">
        <v>33</v>
      </c>
      <c r="AB33" s="17">
        <v>2.5</v>
      </c>
      <c r="AC33" s="17"/>
      <c r="AD33" s="17">
        <f>AB33*5</f>
        <v>12.5</v>
      </c>
      <c r="AE33" s="17" t="s">
        <v>28</v>
      </c>
      <c r="AF33" s="17">
        <f>AD33*9</f>
        <v>112.5</v>
      </c>
    </row>
    <row r="34" spans="2:33" ht="27.9" customHeight="1" x14ac:dyDescent="0.4">
      <c r="B34" s="255"/>
      <c r="C34" s="251"/>
      <c r="D34" s="2"/>
      <c r="E34" s="2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2"/>
      <c r="U34" s="2"/>
      <c r="V34" s="253"/>
      <c r="W34" s="87">
        <f>Y29*2+Y30*7+Y31*1+Y32*0+Y33*0+Y34*8</f>
        <v>34.300000000000004</v>
      </c>
      <c r="X34" s="80" t="s">
        <v>164</v>
      </c>
      <c r="Y34" s="46">
        <v>0</v>
      </c>
      <c r="Z34" s="15"/>
      <c r="AA34" s="16" t="s">
        <v>34</v>
      </c>
      <c r="AB34" s="17">
        <v>1</v>
      </c>
      <c r="AE34" s="16">
        <f>AB34*15</f>
        <v>15</v>
      </c>
    </row>
    <row r="35" spans="2:33" ht="27.9" customHeight="1" x14ac:dyDescent="0.3">
      <c r="B35" s="47" t="s">
        <v>35</v>
      </c>
      <c r="C35" s="48"/>
      <c r="D35" s="86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253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254"/>
      <c r="W36" s="88">
        <f>W30*4+W34*4+W32*9</f>
        <v>866.7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>
        <v>4</v>
      </c>
      <c r="C37" s="251"/>
      <c r="D37" s="32" t="str">
        <f>'114年4月菜單'!R21</f>
        <v>不供餐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52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8</v>
      </c>
      <c r="C38" s="251"/>
      <c r="D38" s="2"/>
      <c r="E38" s="2"/>
      <c r="F38" s="2"/>
      <c r="G38" s="2"/>
      <c r="H38" s="2"/>
      <c r="I38" s="2"/>
      <c r="J38" s="109"/>
      <c r="K38" s="113"/>
      <c r="L38" s="105"/>
      <c r="M38" s="93"/>
      <c r="N38" s="93"/>
      <c r="O38" s="93"/>
      <c r="P38" s="2"/>
      <c r="Q38" s="2"/>
      <c r="R38" s="2"/>
      <c r="S38" s="2"/>
      <c r="T38" s="2"/>
      <c r="U38" s="2"/>
      <c r="V38" s="253"/>
      <c r="W38" s="89"/>
      <c r="X38" s="38"/>
      <c r="Y38" s="39"/>
      <c r="Z38" s="15"/>
      <c r="AA38" s="17" t="s">
        <v>25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>
        <v>18</v>
      </c>
      <c r="C39" s="251"/>
      <c r="D39" s="2"/>
      <c r="E39" s="2"/>
      <c r="F39" s="2"/>
      <c r="G39" s="2"/>
      <c r="H39" s="2"/>
      <c r="I39" s="2"/>
      <c r="J39" s="109"/>
      <c r="K39" s="107"/>
      <c r="L39" s="106"/>
      <c r="M39" s="93"/>
      <c r="N39" s="93"/>
      <c r="O39" s="93"/>
      <c r="P39" s="2"/>
      <c r="Q39" s="2"/>
      <c r="R39" s="2"/>
      <c r="S39" s="2"/>
      <c r="T39" s="86"/>
      <c r="U39" s="2"/>
      <c r="V39" s="253"/>
      <c r="W39" s="40"/>
      <c r="X39" s="41"/>
      <c r="Y39" s="39"/>
      <c r="AA39" s="42" t="s">
        <v>27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28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251"/>
      <c r="D40" s="2"/>
      <c r="E40" s="2"/>
      <c r="F40" s="2"/>
      <c r="G40" s="2"/>
      <c r="H40" s="2"/>
      <c r="I40" s="2"/>
      <c r="J40" s="2"/>
      <c r="K40" s="84"/>
      <c r="L40" s="2"/>
      <c r="M40" s="2"/>
      <c r="N40" s="2"/>
      <c r="O40" s="2"/>
      <c r="P40" s="2"/>
      <c r="Q40" s="2"/>
      <c r="R40" s="2"/>
      <c r="S40" s="2"/>
      <c r="T40" s="45"/>
      <c r="U40" s="2"/>
      <c r="V40" s="253"/>
      <c r="W40" s="87"/>
      <c r="X40" s="41"/>
      <c r="Y40" s="39"/>
      <c r="Z40" s="15"/>
      <c r="AA40" s="16" t="s">
        <v>30</v>
      </c>
      <c r="AB40" s="17">
        <v>1.6</v>
      </c>
      <c r="AC40" s="17">
        <f>AB40*1</f>
        <v>1.6</v>
      </c>
      <c r="AD40" s="17" t="s">
        <v>28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255" t="s">
        <v>31</v>
      </c>
      <c r="C41" s="251"/>
      <c r="D41" s="2"/>
      <c r="E41" s="2"/>
      <c r="F41" s="2"/>
      <c r="G41" s="2"/>
      <c r="H41" s="2"/>
      <c r="I41" s="2"/>
      <c r="J41" s="2"/>
      <c r="K41" s="84"/>
      <c r="L41" s="2"/>
      <c r="M41" s="2"/>
      <c r="N41" s="84"/>
      <c r="O41" s="2"/>
      <c r="P41" s="2"/>
      <c r="Q41" s="2"/>
      <c r="R41" s="2"/>
      <c r="S41" s="2"/>
      <c r="T41" s="2"/>
      <c r="U41" s="2"/>
      <c r="V41" s="253"/>
      <c r="W41" s="40"/>
      <c r="X41" s="41"/>
      <c r="Y41" s="39"/>
      <c r="AA41" s="16" t="s">
        <v>33</v>
      </c>
      <c r="AB41" s="17">
        <v>2.5</v>
      </c>
      <c r="AC41" s="17"/>
      <c r="AD41" s="17">
        <f>AB41*5</f>
        <v>12.5</v>
      </c>
      <c r="AE41" s="17" t="s">
        <v>28</v>
      </c>
      <c r="AF41" s="17">
        <f>AD41*9</f>
        <v>112.5</v>
      </c>
      <c r="AG41" s="77"/>
    </row>
    <row r="42" spans="2:33" ht="27.9" customHeight="1" x14ac:dyDescent="0.4">
      <c r="B42" s="255"/>
      <c r="C42" s="251"/>
      <c r="D42" s="45"/>
      <c r="E42" s="45"/>
      <c r="F42" s="2"/>
      <c r="G42" s="2"/>
      <c r="H42" s="45"/>
      <c r="I42" s="2"/>
      <c r="J42" s="2"/>
      <c r="K42" s="2"/>
      <c r="L42" s="2"/>
      <c r="M42" s="2"/>
      <c r="N42" s="45"/>
      <c r="O42" s="2"/>
      <c r="P42" s="2"/>
      <c r="Q42" s="45"/>
      <c r="R42" s="2"/>
      <c r="S42" s="2"/>
      <c r="T42" s="86"/>
      <c r="U42" s="2"/>
      <c r="V42" s="253"/>
      <c r="W42" s="87"/>
      <c r="X42" s="80"/>
      <c r="Y42" s="46"/>
      <c r="Z42" s="15"/>
      <c r="AA42" s="16" t="s">
        <v>34</v>
      </c>
      <c r="AE42" s="16">
        <f>AB42*15</f>
        <v>0</v>
      </c>
      <c r="AG42" s="89"/>
    </row>
    <row r="43" spans="2:33" ht="27.9" customHeight="1" x14ac:dyDescent="0.3">
      <c r="B43" s="47" t="s">
        <v>35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97"/>
      <c r="N43" s="104"/>
      <c r="O43" s="2"/>
      <c r="P43" s="2"/>
      <c r="Q43" s="45"/>
      <c r="R43" s="2"/>
      <c r="S43" s="2"/>
      <c r="T43" s="45"/>
      <c r="U43" s="2"/>
      <c r="V43" s="253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7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254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75"/>
      <c r="AB45" s="57"/>
    </row>
    <row r="46" spans="2:33" ht="28.2" x14ac:dyDescent="0.3">
      <c r="B46" s="57"/>
      <c r="C46" s="62"/>
      <c r="D46" s="249"/>
      <c r="E46" s="249"/>
      <c r="F46" s="265"/>
      <c r="G46" s="265"/>
      <c r="H46" s="76"/>
      <c r="K46" s="76"/>
      <c r="M46" s="108"/>
      <c r="N46" s="108"/>
      <c r="O46" s="108"/>
      <c r="Q46" s="76"/>
      <c r="T46" s="76"/>
    </row>
    <row r="47" spans="2:33" ht="28.2" x14ac:dyDescent="0.3">
      <c r="M47" s="108"/>
      <c r="N47" s="108"/>
      <c r="O47" s="108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B17" zoomScale="60" workbookViewId="0">
      <selection activeCell="S35" sqref="S35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261" t="s">
        <v>329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4"/>
      <c r="AB1" s="6"/>
    </row>
    <row r="2" spans="2:33" s="5" customFormat="1" ht="13.5" customHeight="1" x14ac:dyDescent="0.6">
      <c r="B2" s="262"/>
      <c r="C2" s="263"/>
      <c r="D2" s="263"/>
      <c r="E2" s="263"/>
      <c r="F2" s="263"/>
      <c r="G2" s="263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6">
      <c r="B3" s="81" t="s">
        <v>42</v>
      </c>
      <c r="C3" s="10"/>
      <c r="D3" s="11"/>
      <c r="E3" s="11"/>
      <c r="F3" s="11"/>
      <c r="G3" s="264" t="s">
        <v>134</v>
      </c>
      <c r="H3" s="264"/>
      <c r="I3" s="264"/>
      <c r="J3" s="264"/>
      <c r="K3" s="264"/>
      <c r="L3" s="264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40</v>
      </c>
      <c r="F4" s="20"/>
      <c r="G4" s="20" t="s">
        <v>3</v>
      </c>
      <c r="H4" s="21" t="s">
        <v>40</v>
      </c>
      <c r="I4" s="20"/>
      <c r="J4" s="20" t="s">
        <v>4</v>
      </c>
      <c r="K4" s="21" t="s">
        <v>40</v>
      </c>
      <c r="L4" s="22"/>
      <c r="M4" s="20" t="s">
        <v>4</v>
      </c>
      <c r="N4" s="21" t="s">
        <v>40</v>
      </c>
      <c r="O4" s="20"/>
      <c r="P4" s="20" t="s">
        <v>4</v>
      </c>
      <c r="Q4" s="21" t="s">
        <v>40</v>
      </c>
      <c r="R4" s="20"/>
      <c r="S4" s="23" t="s">
        <v>5</v>
      </c>
      <c r="T4" s="21" t="s">
        <v>40</v>
      </c>
      <c r="U4" s="20"/>
      <c r="V4" s="83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4</v>
      </c>
      <c r="C5" s="251"/>
      <c r="D5" s="32" t="str">
        <f>'114年4月菜單'!B30</f>
        <v>香Q米飯</v>
      </c>
      <c r="E5" s="32" t="s">
        <v>51</v>
      </c>
      <c r="F5" s="1" t="s">
        <v>16</v>
      </c>
      <c r="G5" s="32" t="str">
        <f>'114年4月菜單'!B31</f>
        <v>冬瓜滷肉</v>
      </c>
      <c r="H5" s="32" t="s">
        <v>17</v>
      </c>
      <c r="I5" s="1" t="s">
        <v>16</v>
      </c>
      <c r="J5" s="32" t="str">
        <f>'114年4月菜單'!B32</f>
        <v>蒸蛋</v>
      </c>
      <c r="K5" s="32" t="s">
        <v>200</v>
      </c>
      <c r="L5" s="1" t="s">
        <v>16</v>
      </c>
      <c r="M5" s="32" t="str">
        <f>'114年4月菜單'!B33</f>
        <v>芋泥酥卷</v>
      </c>
      <c r="N5" s="32" t="s">
        <v>83</v>
      </c>
      <c r="O5" s="1" t="s">
        <v>16</v>
      </c>
      <c r="P5" s="32" t="str">
        <f>'114年4月菜單'!B34</f>
        <v>季節蔬菜</v>
      </c>
      <c r="Q5" s="32" t="s">
        <v>53</v>
      </c>
      <c r="R5" s="1" t="s">
        <v>16</v>
      </c>
      <c r="S5" s="32" t="str">
        <f>'114年4月菜單'!B35</f>
        <v>蔬菜湯</v>
      </c>
      <c r="T5" s="32" t="s">
        <v>52</v>
      </c>
      <c r="U5" s="1" t="s">
        <v>16</v>
      </c>
      <c r="V5" s="252"/>
      <c r="W5" s="33" t="s">
        <v>97</v>
      </c>
      <c r="X5" s="34" t="s">
        <v>99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251"/>
      <c r="D6" s="2" t="s">
        <v>57</v>
      </c>
      <c r="E6" s="2"/>
      <c r="F6" s="2">
        <v>120</v>
      </c>
      <c r="G6" s="2" t="s">
        <v>70</v>
      </c>
      <c r="H6" s="2"/>
      <c r="I6" s="2">
        <v>40</v>
      </c>
      <c r="J6" s="2" t="s">
        <v>201</v>
      </c>
      <c r="K6" s="2"/>
      <c r="L6" s="2">
        <v>55</v>
      </c>
      <c r="M6" s="2" t="s">
        <v>245</v>
      </c>
      <c r="N6" s="2"/>
      <c r="O6" s="2" t="s">
        <v>203</v>
      </c>
      <c r="P6" s="2" t="s">
        <v>111</v>
      </c>
      <c r="Q6" s="2"/>
      <c r="R6" s="2">
        <v>120</v>
      </c>
      <c r="S6" s="2" t="s">
        <v>149</v>
      </c>
      <c r="T6" s="2"/>
      <c r="U6" s="2">
        <v>30</v>
      </c>
      <c r="V6" s="253"/>
      <c r="W6" s="89">
        <f>Y5*15+Y6*0+Y7*5+Y8*0+Y9*15+Y10*12+15</f>
        <v>114.5</v>
      </c>
      <c r="X6" s="38" t="s">
        <v>101</v>
      </c>
      <c r="Y6" s="39">
        <v>3.1</v>
      </c>
      <c r="Z6" s="15"/>
      <c r="AA6" s="17" t="s">
        <v>25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21</v>
      </c>
      <c r="C7" s="251"/>
      <c r="D7" s="2"/>
      <c r="E7" s="2"/>
      <c r="F7" s="2"/>
      <c r="G7" s="2" t="s">
        <v>229</v>
      </c>
      <c r="H7" s="2"/>
      <c r="I7" s="2">
        <v>50</v>
      </c>
      <c r="J7" s="2" t="s">
        <v>202</v>
      </c>
      <c r="K7" s="2"/>
      <c r="L7" s="2">
        <v>1</v>
      </c>
      <c r="M7" s="2"/>
      <c r="N7" s="2"/>
      <c r="O7" s="2"/>
      <c r="P7" s="2"/>
      <c r="Q7" s="2"/>
      <c r="R7" s="2"/>
      <c r="S7" s="2" t="s">
        <v>122</v>
      </c>
      <c r="T7" s="2"/>
      <c r="U7" s="2">
        <v>10</v>
      </c>
      <c r="V7" s="253"/>
      <c r="W7" s="40" t="s">
        <v>103</v>
      </c>
      <c r="X7" s="41" t="s">
        <v>113</v>
      </c>
      <c r="Y7" s="39">
        <v>1.9</v>
      </c>
      <c r="AA7" s="42" t="s">
        <v>27</v>
      </c>
      <c r="AB7" s="17">
        <v>2</v>
      </c>
      <c r="AC7" s="43">
        <f>AB7*7</f>
        <v>14</v>
      </c>
      <c r="AD7" s="17">
        <f>AB7*5</f>
        <v>10</v>
      </c>
      <c r="AE7" s="17" t="s">
        <v>28</v>
      </c>
      <c r="AF7" s="44">
        <f>AC7*4+AD7*9</f>
        <v>146</v>
      </c>
      <c r="AG7" s="77"/>
    </row>
    <row r="8" spans="2:33" ht="27.9" customHeight="1" x14ac:dyDescent="0.4">
      <c r="B8" s="37" t="s">
        <v>10</v>
      </c>
      <c r="C8" s="251"/>
      <c r="D8" s="2"/>
      <c r="E8" s="2"/>
      <c r="F8" s="2"/>
      <c r="G8" s="2"/>
      <c r="H8" s="45"/>
      <c r="I8" s="2"/>
      <c r="J8" s="2"/>
      <c r="K8" s="2"/>
      <c r="L8" s="2"/>
      <c r="M8" s="2"/>
      <c r="N8" s="45"/>
      <c r="O8" s="2"/>
      <c r="P8" s="2"/>
      <c r="Q8" s="45"/>
      <c r="R8" s="2"/>
      <c r="S8" s="2" t="s">
        <v>138</v>
      </c>
      <c r="T8" s="2"/>
      <c r="U8" s="2">
        <v>1</v>
      </c>
      <c r="V8" s="253"/>
      <c r="W8" s="87">
        <f>Y5*0+Y6*5+Y7*0+Y8*5+Y9*0+Y10*4</f>
        <v>30.5</v>
      </c>
      <c r="X8" s="41" t="s">
        <v>104</v>
      </c>
      <c r="Y8" s="39">
        <v>3</v>
      </c>
      <c r="Z8" s="15"/>
      <c r="AA8" s="16" t="s">
        <v>30</v>
      </c>
      <c r="AB8" s="17">
        <v>1.5</v>
      </c>
      <c r="AC8" s="17">
        <f>AB8*1</f>
        <v>1.5</v>
      </c>
      <c r="AD8" s="17" t="s">
        <v>28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255" t="s">
        <v>36</v>
      </c>
      <c r="C9" s="251"/>
      <c r="D9" s="2"/>
      <c r="E9" s="2"/>
      <c r="F9" s="2"/>
      <c r="G9" s="2"/>
      <c r="H9" s="45"/>
      <c r="J9" s="123"/>
      <c r="K9" s="103"/>
      <c r="M9" s="2"/>
      <c r="N9" s="2"/>
      <c r="O9" s="2"/>
      <c r="P9" s="2"/>
      <c r="Q9" s="45"/>
      <c r="R9" s="2"/>
      <c r="S9" s="2" t="s">
        <v>71</v>
      </c>
      <c r="T9" s="84"/>
      <c r="U9" s="2">
        <v>1</v>
      </c>
      <c r="V9" s="253"/>
      <c r="W9" s="40" t="s">
        <v>106</v>
      </c>
      <c r="X9" s="41" t="s">
        <v>108</v>
      </c>
      <c r="Y9" s="39">
        <v>0</v>
      </c>
      <c r="AA9" s="16" t="s">
        <v>33</v>
      </c>
      <c r="AB9" s="17">
        <v>2.5</v>
      </c>
      <c r="AC9" s="17"/>
      <c r="AD9" s="17">
        <f>AB9*5</f>
        <v>12.5</v>
      </c>
      <c r="AE9" s="17" t="s">
        <v>28</v>
      </c>
      <c r="AF9" s="17">
        <f>AD9*9</f>
        <v>112.5</v>
      </c>
      <c r="AG9" s="77"/>
    </row>
    <row r="10" spans="2:33" ht="27.9" customHeight="1" x14ac:dyDescent="0.4">
      <c r="B10" s="255"/>
      <c r="C10" s="251"/>
      <c r="D10" s="2"/>
      <c r="E10" s="2"/>
      <c r="F10" s="2"/>
      <c r="G10" s="2"/>
      <c r="H10" s="45"/>
      <c r="I10" s="2"/>
      <c r="K10" s="103"/>
      <c r="M10" s="2"/>
      <c r="N10" s="2"/>
      <c r="O10" s="2"/>
      <c r="P10" s="2"/>
      <c r="Q10" s="45"/>
      <c r="R10" s="2"/>
      <c r="S10" s="2"/>
      <c r="T10" s="45"/>
      <c r="U10" s="2"/>
      <c r="V10" s="253"/>
      <c r="W10" s="87">
        <f>Y5*2+Y6*7+Y7*1+Y8*0+Y9*0+Y10*8</f>
        <v>35.6</v>
      </c>
      <c r="X10" s="80" t="s">
        <v>114</v>
      </c>
      <c r="Y10" s="46">
        <v>0</v>
      </c>
      <c r="Z10" s="15"/>
      <c r="AA10" s="16" t="s">
        <v>34</v>
      </c>
      <c r="AE10" s="16">
        <f>AB10*15</f>
        <v>0</v>
      </c>
      <c r="AG10" s="89"/>
    </row>
    <row r="11" spans="2:33" ht="27.9" customHeight="1" x14ac:dyDescent="0.3">
      <c r="B11" s="47" t="s">
        <v>35</v>
      </c>
      <c r="C11" s="48"/>
      <c r="D11" s="2"/>
      <c r="E11" s="45"/>
      <c r="F11" s="2"/>
      <c r="G11" s="2"/>
      <c r="H11" s="45"/>
      <c r="I11" s="2"/>
      <c r="K11" s="103"/>
      <c r="M11" s="2"/>
      <c r="N11" s="45"/>
      <c r="O11" s="2"/>
      <c r="P11" s="2"/>
      <c r="Q11" s="45"/>
      <c r="R11" s="2"/>
      <c r="S11" s="2"/>
      <c r="T11" s="86"/>
      <c r="U11" s="2"/>
      <c r="V11" s="253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97"/>
      <c r="K12" s="114"/>
      <c r="L12" s="98"/>
      <c r="M12" s="2"/>
      <c r="N12" s="45"/>
      <c r="O12" s="2"/>
      <c r="P12" s="2"/>
      <c r="Q12" s="45"/>
      <c r="R12" s="2"/>
      <c r="S12" s="2"/>
      <c r="T12" s="45"/>
      <c r="U12" s="2"/>
      <c r="V12" s="254"/>
      <c r="W12" s="88">
        <f>W6*4+W10*4+W8*9</f>
        <v>874.9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4</v>
      </c>
      <c r="C13" s="251"/>
      <c r="D13" s="32" t="str">
        <f>'114年4月菜單'!F30</f>
        <v>炒烏龍麵</v>
      </c>
      <c r="E13" s="32" t="s">
        <v>79</v>
      </c>
      <c r="F13" s="32"/>
      <c r="G13" s="32" t="str">
        <f>'114年4月菜單'!F31</f>
        <v>烤雞翅</v>
      </c>
      <c r="H13" s="32" t="s">
        <v>136</v>
      </c>
      <c r="I13" s="32"/>
      <c r="J13" s="32" t="str">
        <f>'114年4月菜單'!F32</f>
        <v>五香豆干X2</v>
      </c>
      <c r="K13" s="32" t="s">
        <v>131</v>
      </c>
      <c r="L13" s="32"/>
      <c r="M13" s="32" t="str">
        <f>'114年4月菜單'!F33</f>
        <v>佛跳牆</v>
      </c>
      <c r="N13" s="32" t="s">
        <v>79</v>
      </c>
      <c r="O13" s="32"/>
      <c r="P13" s="32" t="str">
        <f>'114年4月菜單'!F34</f>
        <v>季節蔬菜</v>
      </c>
      <c r="Q13" s="32" t="s">
        <v>80</v>
      </c>
      <c r="R13" s="32"/>
      <c r="S13" s="32" t="str">
        <f>'114年4月菜單'!F35</f>
        <v>菜頭湯</v>
      </c>
      <c r="T13" s="32" t="s">
        <v>79</v>
      </c>
      <c r="U13" s="32"/>
      <c r="V13" s="252"/>
      <c r="W13" s="33" t="s">
        <v>43</v>
      </c>
      <c r="X13" s="34" t="s">
        <v>84</v>
      </c>
      <c r="Y13" s="35">
        <v>6.1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251"/>
      <c r="D14" s="2" t="s">
        <v>142</v>
      </c>
      <c r="E14" s="2"/>
      <c r="F14" s="2">
        <v>3</v>
      </c>
      <c r="G14" s="58" t="s">
        <v>204</v>
      </c>
      <c r="H14" s="96"/>
      <c r="I14" s="95">
        <v>70</v>
      </c>
      <c r="J14" s="2" t="s">
        <v>301</v>
      </c>
      <c r="K14" s="2"/>
      <c r="L14" s="2" t="s">
        <v>302</v>
      </c>
      <c r="M14" s="2" t="s">
        <v>133</v>
      </c>
      <c r="N14" s="2"/>
      <c r="O14" s="2">
        <v>10</v>
      </c>
      <c r="P14" s="2" t="s">
        <v>85</v>
      </c>
      <c r="Q14" s="2"/>
      <c r="R14" s="2">
        <v>120</v>
      </c>
      <c r="S14" s="2" t="s">
        <v>68</v>
      </c>
      <c r="T14" s="2"/>
      <c r="U14" s="2">
        <v>30</v>
      </c>
      <c r="V14" s="253"/>
      <c r="W14" s="89">
        <f>Y13*15+Y14*0+Y15*5+Y16*0+Y17*15+Y18*12+15</f>
        <v>119</v>
      </c>
      <c r="X14" s="38" t="s">
        <v>86</v>
      </c>
      <c r="Y14" s="39">
        <v>2.9</v>
      </c>
      <c r="Z14" s="15"/>
      <c r="AA14" s="17" t="s">
        <v>25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22</v>
      </c>
      <c r="C15" s="251"/>
      <c r="D15" s="2" t="s">
        <v>143</v>
      </c>
      <c r="E15" s="2"/>
      <c r="F15" s="2">
        <v>0.05</v>
      </c>
      <c r="G15" s="97"/>
      <c r="H15" s="100"/>
      <c r="I15" s="98"/>
      <c r="J15" s="2"/>
      <c r="K15" s="2"/>
      <c r="L15" s="2"/>
      <c r="M15" s="2" t="s">
        <v>93</v>
      </c>
      <c r="N15" s="45"/>
      <c r="O15" s="2">
        <v>10</v>
      </c>
      <c r="P15" s="2"/>
      <c r="Q15" s="2"/>
      <c r="R15" s="2"/>
      <c r="S15" s="2"/>
      <c r="T15" s="2"/>
      <c r="U15" s="2"/>
      <c r="V15" s="253"/>
      <c r="W15" s="40" t="s">
        <v>45</v>
      </c>
      <c r="X15" s="41" t="s">
        <v>87</v>
      </c>
      <c r="Y15" s="39">
        <v>2.5</v>
      </c>
      <c r="AA15" s="42" t="s">
        <v>27</v>
      </c>
      <c r="AB15" s="17">
        <v>2</v>
      </c>
      <c r="AC15" s="43">
        <f>AB15*7</f>
        <v>14</v>
      </c>
      <c r="AD15" s="17">
        <f>AB15*5</f>
        <v>10</v>
      </c>
      <c r="AE15" s="17" t="s">
        <v>28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251"/>
      <c r="D16" s="86" t="s">
        <v>144</v>
      </c>
      <c r="E16" s="45"/>
      <c r="F16" s="2">
        <v>35</v>
      </c>
      <c r="G16" s="109"/>
      <c r="H16" s="99"/>
      <c r="I16" s="95"/>
      <c r="J16" s="2"/>
      <c r="K16" s="2"/>
      <c r="L16" s="2"/>
      <c r="M16" s="2" t="s">
        <v>205</v>
      </c>
      <c r="N16" s="45"/>
      <c r="O16" s="2">
        <v>40</v>
      </c>
      <c r="P16" s="2"/>
      <c r="Q16" s="45"/>
      <c r="R16" s="2"/>
      <c r="S16" s="2"/>
      <c r="T16" s="45"/>
      <c r="U16" s="2"/>
      <c r="V16" s="253"/>
      <c r="W16" s="87">
        <f>Y13*0+Y14*5+Y15*0+Y16*5+Y17*0+Y18*4</f>
        <v>29.5</v>
      </c>
      <c r="X16" s="41" t="s">
        <v>88</v>
      </c>
      <c r="Y16" s="39">
        <v>3</v>
      </c>
      <c r="Z16" s="15"/>
      <c r="AA16" s="16" t="s">
        <v>30</v>
      </c>
      <c r="AB16" s="17">
        <v>1.7</v>
      </c>
      <c r="AC16" s="17">
        <f>AB16*1</f>
        <v>1.7</v>
      </c>
      <c r="AD16" s="17" t="s">
        <v>28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255" t="s">
        <v>37</v>
      </c>
      <c r="C17" s="251"/>
      <c r="D17" s="86" t="s">
        <v>145</v>
      </c>
      <c r="E17" s="45"/>
      <c r="F17" s="2">
        <v>1</v>
      </c>
      <c r="G17" s="2"/>
      <c r="H17" s="45"/>
      <c r="I17" s="2"/>
      <c r="J17" s="2"/>
      <c r="K17" s="2"/>
      <c r="L17" s="2"/>
      <c r="M17" s="2" t="s">
        <v>91</v>
      </c>
      <c r="N17" s="45"/>
      <c r="O17" s="2">
        <v>10</v>
      </c>
      <c r="P17" s="2"/>
      <c r="Q17" s="45"/>
      <c r="R17" s="2"/>
      <c r="S17" s="2"/>
      <c r="T17" s="45"/>
      <c r="U17" s="2"/>
      <c r="V17" s="253"/>
      <c r="W17" s="40" t="s">
        <v>46</v>
      </c>
      <c r="X17" s="41" t="s">
        <v>89</v>
      </c>
      <c r="Y17" s="39">
        <v>0</v>
      </c>
      <c r="AA17" s="16" t="s">
        <v>33</v>
      </c>
      <c r="AB17" s="17">
        <v>2.5</v>
      </c>
      <c r="AC17" s="17"/>
      <c r="AD17" s="17">
        <f>AB17*5</f>
        <v>12.5</v>
      </c>
      <c r="AE17" s="17" t="s">
        <v>28</v>
      </c>
      <c r="AF17" s="17">
        <f>AD17*9</f>
        <v>112.5</v>
      </c>
      <c r="AG17" s="77"/>
    </row>
    <row r="18" spans="2:33" ht="27.9" customHeight="1" x14ac:dyDescent="0.4">
      <c r="B18" s="255"/>
      <c r="C18" s="251"/>
      <c r="D18" s="86" t="s">
        <v>300</v>
      </c>
      <c r="E18" s="45"/>
      <c r="F18" s="2">
        <v>145</v>
      </c>
      <c r="G18" s="2"/>
      <c r="H18" s="45"/>
      <c r="I18" s="2"/>
      <c r="J18" s="2"/>
      <c r="K18" s="2"/>
      <c r="L18" s="2"/>
      <c r="M18" s="2" t="s">
        <v>138</v>
      </c>
      <c r="N18" s="45"/>
      <c r="O18" s="2">
        <v>3</v>
      </c>
      <c r="P18" s="2"/>
      <c r="Q18" s="45"/>
      <c r="R18" s="2"/>
      <c r="S18" s="2"/>
      <c r="T18" s="101"/>
      <c r="U18" s="2"/>
      <c r="V18" s="253"/>
      <c r="W18" s="87">
        <f>Y13*2+Y14*7+Y15*1+Y16*0+Y17*0+Y18*8</f>
        <v>35</v>
      </c>
      <c r="X18" s="80" t="s">
        <v>90</v>
      </c>
      <c r="Y18" s="46">
        <v>0</v>
      </c>
      <c r="Z18" s="15"/>
      <c r="AA18" s="16" t="s">
        <v>34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35</v>
      </c>
      <c r="C19" s="48"/>
      <c r="D19" s="86" t="s">
        <v>92</v>
      </c>
      <c r="E19" s="45"/>
      <c r="F19" s="2">
        <v>10</v>
      </c>
      <c r="G19" s="2"/>
      <c r="H19" s="45"/>
      <c r="I19" s="2"/>
      <c r="J19" s="2"/>
      <c r="K19" s="45"/>
      <c r="L19" s="2"/>
      <c r="M19" s="2" t="s">
        <v>71</v>
      </c>
      <c r="N19" s="45"/>
      <c r="O19" s="2">
        <v>1</v>
      </c>
      <c r="P19" s="2"/>
      <c r="Q19" s="45"/>
      <c r="R19" s="2"/>
      <c r="S19" s="2"/>
      <c r="T19" s="101"/>
      <c r="U19" s="101"/>
      <c r="V19" s="253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254"/>
      <c r="W20" s="88">
        <f>W14*4+W18*4+W16*9</f>
        <v>881.5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4</v>
      </c>
      <c r="C21" s="251"/>
      <c r="D21" s="32" t="str">
        <f>'114年4月菜單'!J30</f>
        <v>香Q米飯</v>
      </c>
      <c r="E21" s="32" t="s">
        <v>15</v>
      </c>
      <c r="F21" s="1"/>
      <c r="G21" s="32" t="str">
        <f>'114年4月菜單'!J31</f>
        <v>香菇肉燥</v>
      </c>
      <c r="H21" s="32" t="s">
        <v>17</v>
      </c>
      <c r="I21" s="1"/>
      <c r="J21" s="32" t="str">
        <f>'114年4月菜單'!J32</f>
        <v>黑胡椒菇菇</v>
      </c>
      <c r="K21" s="32" t="s">
        <v>48</v>
      </c>
      <c r="L21" s="1"/>
      <c r="M21" s="32" t="str">
        <f>'114年4月菜單'!J33</f>
        <v>香香柳葉魚</v>
      </c>
      <c r="N21" s="32" t="s">
        <v>83</v>
      </c>
      <c r="O21" s="1"/>
      <c r="P21" s="32" t="str">
        <f>'114年4月菜單'!J34</f>
        <v>季節蔬菜</v>
      </c>
      <c r="Q21" s="32" t="s">
        <v>64</v>
      </c>
      <c r="R21" s="1"/>
      <c r="S21" s="32" t="str">
        <f>'114年4月菜單'!J35</f>
        <v>竹筍湯</v>
      </c>
      <c r="T21" s="32" t="s">
        <v>17</v>
      </c>
      <c r="U21" s="1"/>
      <c r="V21" s="252"/>
      <c r="W21" s="33" t="s">
        <v>43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251"/>
      <c r="D22" s="2" t="s">
        <v>65</v>
      </c>
      <c r="E22" s="2"/>
      <c r="F22" s="2">
        <v>120</v>
      </c>
      <c r="G22" s="58" t="s">
        <v>303</v>
      </c>
      <c r="H22" s="110"/>
      <c r="I22" s="95">
        <v>28</v>
      </c>
      <c r="J22" s="2" t="s">
        <v>154</v>
      </c>
      <c r="K22" s="2"/>
      <c r="L22" s="2">
        <v>30</v>
      </c>
      <c r="M22" s="2" t="s">
        <v>140</v>
      </c>
      <c r="N22" s="2"/>
      <c r="O22" s="2">
        <v>40</v>
      </c>
      <c r="P22" s="2" t="s">
        <v>66</v>
      </c>
      <c r="Q22" s="2"/>
      <c r="R22" s="2">
        <v>120</v>
      </c>
      <c r="S22" s="2" t="s">
        <v>206</v>
      </c>
      <c r="T22" s="2"/>
      <c r="U22" s="2">
        <v>30</v>
      </c>
      <c r="V22" s="253"/>
      <c r="W22" s="89">
        <f>Y21*15+Y22*0+Y23*5+Y24*0+Y25*15+Y26*12+15</f>
        <v>116</v>
      </c>
      <c r="X22" s="38" t="s">
        <v>24</v>
      </c>
      <c r="Y22" s="39">
        <v>3.2</v>
      </c>
      <c r="Z22" s="56"/>
      <c r="AA22" s="57" t="s">
        <v>25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23</v>
      </c>
      <c r="C23" s="251"/>
      <c r="D23" s="2"/>
      <c r="E23" s="2"/>
      <c r="F23" s="2"/>
      <c r="G23" s="58" t="s">
        <v>92</v>
      </c>
      <c r="H23" s="99"/>
      <c r="I23" s="95">
        <v>40</v>
      </c>
      <c r="J23" s="2" t="s">
        <v>82</v>
      </c>
      <c r="K23" s="2"/>
      <c r="L23" s="2">
        <v>30</v>
      </c>
      <c r="M23" s="2"/>
      <c r="N23" s="2"/>
      <c r="O23" s="2"/>
      <c r="P23" s="2"/>
      <c r="Q23" s="2"/>
      <c r="R23" s="2"/>
      <c r="S23" s="2"/>
      <c r="T23" s="2"/>
      <c r="U23" s="2"/>
      <c r="V23" s="253"/>
      <c r="W23" s="40" t="s">
        <v>45</v>
      </c>
      <c r="X23" s="41" t="s">
        <v>26</v>
      </c>
      <c r="Y23" s="39">
        <v>2.2000000000000002</v>
      </c>
      <c r="AA23" s="59" t="s">
        <v>27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28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251"/>
      <c r="D24" s="2"/>
      <c r="E24" s="2"/>
      <c r="F24" s="2"/>
      <c r="G24" s="58" t="s">
        <v>228</v>
      </c>
      <c r="H24" s="116"/>
      <c r="I24" s="95">
        <v>1</v>
      </c>
      <c r="J24" s="2" t="s">
        <v>152</v>
      </c>
      <c r="K24" s="84"/>
      <c r="L24" s="2">
        <v>10</v>
      </c>
      <c r="M24" s="2"/>
      <c r="N24" s="45"/>
      <c r="O24" s="2"/>
      <c r="P24" s="2"/>
      <c r="Q24" s="45"/>
      <c r="R24" s="2"/>
      <c r="S24" s="93"/>
      <c r="T24" s="93"/>
      <c r="U24" s="93"/>
      <c r="V24" s="253"/>
      <c r="W24" s="87">
        <f>Y21*0+Y22*5+Y23*0+Y24*5+Y25*0+Y26*4</f>
        <v>31</v>
      </c>
      <c r="X24" s="41" t="s">
        <v>29</v>
      </c>
      <c r="Y24" s="39">
        <v>3</v>
      </c>
      <c r="Z24" s="56"/>
      <c r="AA24" s="62" t="s">
        <v>30</v>
      </c>
      <c r="AB24" s="57">
        <v>1.6</v>
      </c>
      <c r="AC24" s="57">
        <f>AB24*1</f>
        <v>1.6</v>
      </c>
      <c r="AD24" s="57" t="s">
        <v>28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255" t="s">
        <v>59</v>
      </c>
      <c r="C25" s="251"/>
      <c r="D25" s="2"/>
      <c r="E25" s="2"/>
      <c r="F25" s="2"/>
      <c r="H25" s="116"/>
      <c r="I25" s="95"/>
      <c r="J25" s="2" t="s">
        <v>319</v>
      </c>
      <c r="K25" s="45"/>
      <c r="L25" s="2">
        <v>10</v>
      </c>
      <c r="M25" s="2"/>
      <c r="N25" s="84"/>
      <c r="O25" s="2"/>
      <c r="P25" s="2"/>
      <c r="Q25" s="45"/>
      <c r="R25" s="2"/>
      <c r="S25" s="2"/>
      <c r="T25" s="45"/>
      <c r="U25" s="2"/>
      <c r="V25" s="253"/>
      <c r="W25" s="40" t="s">
        <v>46</v>
      </c>
      <c r="X25" s="41" t="s">
        <v>32</v>
      </c>
      <c r="Y25" s="39">
        <v>0</v>
      </c>
      <c r="AA25" s="62" t="s">
        <v>33</v>
      </c>
      <c r="AB25" s="57">
        <v>2.5</v>
      </c>
      <c r="AC25" s="57"/>
      <c r="AD25" s="57">
        <f>AB25*5</f>
        <v>12.5</v>
      </c>
      <c r="AE25" s="57" t="s">
        <v>28</v>
      </c>
      <c r="AF25" s="57">
        <f>AD25*9</f>
        <v>112.5</v>
      </c>
      <c r="AG25" s="77"/>
    </row>
    <row r="26" spans="2:33" s="58" customFormat="1" ht="27.9" customHeight="1" x14ac:dyDescent="0.55000000000000004">
      <c r="B26" s="255"/>
      <c r="C26" s="251"/>
      <c r="D26" s="2"/>
      <c r="E26" s="2"/>
      <c r="F26" s="2"/>
      <c r="G26" s="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253"/>
      <c r="W26" s="87">
        <f>Y21*2+Y22*7+Y23*1+Y24*0+Y25*0+Y26*8</f>
        <v>36.600000000000009</v>
      </c>
      <c r="X26" s="80" t="s">
        <v>41</v>
      </c>
      <c r="Y26" s="46">
        <v>0</v>
      </c>
      <c r="Z26" s="56"/>
      <c r="AA26" s="62" t="s">
        <v>34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47" t="s">
        <v>35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253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50"/>
      <c r="C28" s="67"/>
      <c r="D28" s="53"/>
      <c r="E28" s="53"/>
      <c r="F28" s="3"/>
      <c r="G28" s="3"/>
      <c r="H28" s="53"/>
      <c r="I28" s="3"/>
      <c r="J28" s="3"/>
      <c r="K28" s="53"/>
      <c r="L28" s="3"/>
      <c r="M28" s="3"/>
      <c r="N28" s="53"/>
      <c r="O28" s="3"/>
      <c r="P28" s="3"/>
      <c r="Q28" s="53"/>
      <c r="R28" s="3"/>
      <c r="S28" s="3"/>
      <c r="T28" s="53"/>
      <c r="U28" s="3"/>
      <c r="V28" s="254"/>
      <c r="W28" s="88">
        <f>W22*4+W26*4+W24*9</f>
        <v>889.40000000000009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4</v>
      </c>
      <c r="C29" s="251"/>
      <c r="D29" s="32" t="str">
        <f>'114年4月菜單'!N30</f>
        <v>香Q米飯</v>
      </c>
      <c r="E29" s="32" t="s">
        <v>15</v>
      </c>
      <c r="F29" s="32"/>
      <c r="G29" s="32" t="str">
        <f>'114年4月菜單'!N31</f>
        <v>醬汁肉片</v>
      </c>
      <c r="H29" s="32" t="s">
        <v>17</v>
      </c>
      <c r="I29" s="32"/>
      <c r="J29" s="32" t="str">
        <f>'114年4月菜單'!N32</f>
        <v>洋芋燒雞</v>
      </c>
      <c r="K29" s="32" t="s">
        <v>17</v>
      </c>
      <c r="L29" s="32"/>
      <c r="M29" s="32" t="str">
        <f>'114年4月菜單'!N33</f>
        <v>酢醬高麗菜</v>
      </c>
      <c r="N29" s="32" t="s">
        <v>69</v>
      </c>
      <c r="O29" s="32"/>
      <c r="P29" s="32" t="str">
        <f>'114年4月菜單'!N34</f>
        <v>季節蔬菜</v>
      </c>
      <c r="Q29" s="32" t="s">
        <v>80</v>
      </c>
      <c r="R29" s="32"/>
      <c r="S29" s="32" t="str">
        <f>'114年4月菜單'!N35</f>
        <v>酸辣湯</v>
      </c>
      <c r="T29" s="32" t="s">
        <v>212</v>
      </c>
      <c r="U29" s="32"/>
      <c r="V29" s="252"/>
      <c r="W29" s="33" t="s">
        <v>172</v>
      </c>
      <c r="X29" s="34" t="s">
        <v>173</v>
      </c>
      <c r="Y29" s="35">
        <v>6.3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251"/>
      <c r="D30" s="2" t="s">
        <v>65</v>
      </c>
      <c r="E30" s="2"/>
      <c r="F30" s="2">
        <v>120</v>
      </c>
      <c r="G30" s="58" t="s">
        <v>112</v>
      </c>
      <c r="H30" s="96"/>
      <c r="I30" s="95">
        <v>70</v>
      </c>
      <c r="J30" s="2" t="s">
        <v>239</v>
      </c>
      <c r="K30" s="2"/>
      <c r="L30" s="2">
        <v>30</v>
      </c>
      <c r="M30" s="2" t="s">
        <v>149</v>
      </c>
      <c r="N30" s="86"/>
      <c r="O30" s="2">
        <v>70</v>
      </c>
      <c r="P30" s="2" t="s">
        <v>81</v>
      </c>
      <c r="Q30" s="2"/>
      <c r="R30" s="2">
        <v>120</v>
      </c>
      <c r="S30" s="2" t="s">
        <v>177</v>
      </c>
      <c r="T30" s="2" t="s">
        <v>241</v>
      </c>
      <c r="U30" s="2">
        <v>8</v>
      </c>
      <c r="V30" s="253"/>
      <c r="W30" s="89">
        <f>Y29*15+Y30*0+Y31*5+Y32*0+Y33*15+Y34*12+15</f>
        <v>119.5</v>
      </c>
      <c r="X30" s="38" t="s">
        <v>174</v>
      </c>
      <c r="Y30" s="39">
        <v>2.9</v>
      </c>
      <c r="Z30" s="15"/>
      <c r="AA30" s="17" t="s">
        <v>25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89"/>
    </row>
    <row r="31" spans="2:33" ht="27.9" customHeight="1" x14ac:dyDescent="0.4">
      <c r="B31" s="37">
        <v>24</v>
      </c>
      <c r="C31" s="251"/>
      <c r="D31" s="2"/>
      <c r="E31" s="2"/>
      <c r="F31" s="2"/>
      <c r="G31" s="2"/>
      <c r="H31" s="2"/>
      <c r="I31" s="2"/>
      <c r="J31" s="2" t="s">
        <v>347</v>
      </c>
      <c r="K31" s="2"/>
      <c r="L31" s="2">
        <v>60</v>
      </c>
      <c r="M31" s="2" t="s">
        <v>166</v>
      </c>
      <c r="N31" s="2"/>
      <c r="O31" s="2">
        <v>1</v>
      </c>
      <c r="P31" s="2"/>
      <c r="Q31" s="2"/>
      <c r="R31" s="2"/>
      <c r="S31" s="2" t="s">
        <v>240</v>
      </c>
      <c r="T31" s="2" t="s">
        <v>241</v>
      </c>
      <c r="U31" s="2">
        <v>8</v>
      </c>
      <c r="V31" s="253"/>
      <c r="W31" s="40" t="s">
        <v>175</v>
      </c>
      <c r="X31" s="41" t="s">
        <v>176</v>
      </c>
      <c r="Y31" s="39">
        <v>2</v>
      </c>
      <c r="AA31" s="42" t="s">
        <v>27</v>
      </c>
      <c r="AB31" s="17">
        <v>2</v>
      </c>
      <c r="AC31" s="43">
        <f>AB31*7</f>
        <v>14</v>
      </c>
      <c r="AD31" s="17">
        <f>AB31*5</f>
        <v>10</v>
      </c>
      <c r="AE31" s="17" t="s">
        <v>28</v>
      </c>
      <c r="AF31" s="44">
        <f>AC31*4+AD31*9</f>
        <v>146</v>
      </c>
      <c r="AG31" s="77"/>
    </row>
    <row r="32" spans="2:33" ht="27.9" customHeight="1" x14ac:dyDescent="0.4">
      <c r="B32" s="37" t="s">
        <v>10</v>
      </c>
      <c r="C32" s="251"/>
      <c r="D32" s="86"/>
      <c r="E32" s="45"/>
      <c r="F32" s="2"/>
      <c r="G32" s="2"/>
      <c r="H32" s="45"/>
      <c r="I32" s="2"/>
      <c r="J32" s="2"/>
      <c r="K32" s="84"/>
      <c r="L32" s="2"/>
      <c r="M32" s="2" t="s">
        <v>138</v>
      </c>
      <c r="N32" s="45"/>
      <c r="O32" s="2">
        <v>1</v>
      </c>
      <c r="P32" s="2"/>
      <c r="Q32" s="45"/>
      <c r="R32" s="2"/>
      <c r="S32" s="2" t="s">
        <v>178</v>
      </c>
      <c r="T32" s="2"/>
      <c r="U32" s="2">
        <v>1</v>
      </c>
      <c r="V32" s="253"/>
      <c r="W32" s="87">
        <f>Y29*0+Y30*5+Y31*0+Y32*5+Y33*0+Y34*4</f>
        <v>29.5</v>
      </c>
      <c r="X32" s="41" t="s">
        <v>29</v>
      </c>
      <c r="Y32" s="39">
        <v>3</v>
      </c>
      <c r="Z32" s="15"/>
      <c r="AA32" s="16" t="s">
        <v>30</v>
      </c>
      <c r="AB32" s="17">
        <v>1.8</v>
      </c>
      <c r="AC32" s="17">
        <f>AB32*1</f>
        <v>1.8</v>
      </c>
      <c r="AD32" s="17" t="s">
        <v>28</v>
      </c>
      <c r="AE32" s="17">
        <f>AB32*5</f>
        <v>9</v>
      </c>
      <c r="AF32" s="17">
        <f>AC32*4+AE32*4</f>
        <v>43.2</v>
      </c>
      <c r="AG32" s="89"/>
    </row>
    <row r="33" spans="2:33" ht="27.9" customHeight="1" x14ac:dyDescent="0.3">
      <c r="B33" s="255" t="s">
        <v>39</v>
      </c>
      <c r="C33" s="251"/>
      <c r="D33" s="86"/>
      <c r="E33" s="45"/>
      <c r="F33" s="2"/>
      <c r="G33" s="2"/>
      <c r="H33" s="45"/>
      <c r="I33" s="2"/>
      <c r="J33" s="2"/>
      <c r="K33" s="86"/>
      <c r="L33" s="2"/>
      <c r="M33" s="2" t="s">
        <v>92</v>
      </c>
      <c r="N33" s="45"/>
      <c r="O33" s="2">
        <v>5</v>
      </c>
      <c r="P33" s="2"/>
      <c r="Q33" s="45"/>
      <c r="R33" s="2"/>
      <c r="S33" s="2" t="s">
        <v>145</v>
      </c>
      <c r="T33" s="84"/>
      <c r="U33" s="2">
        <v>3</v>
      </c>
      <c r="V33" s="253"/>
      <c r="W33" s="40" t="s">
        <v>46</v>
      </c>
      <c r="X33" s="41" t="s">
        <v>32</v>
      </c>
      <c r="Y33" s="39">
        <v>0</v>
      </c>
      <c r="AA33" s="16" t="s">
        <v>33</v>
      </c>
      <c r="AB33" s="17">
        <v>2.5</v>
      </c>
      <c r="AC33" s="17"/>
      <c r="AD33" s="17">
        <f>AB33*5</f>
        <v>12.5</v>
      </c>
      <c r="AE33" s="17" t="s">
        <v>28</v>
      </c>
      <c r="AF33" s="17">
        <f>AD33*9</f>
        <v>112.5</v>
      </c>
      <c r="AG33" s="77"/>
    </row>
    <row r="34" spans="2:33" ht="27.9" customHeight="1" x14ac:dyDescent="0.4">
      <c r="B34" s="255"/>
      <c r="C34" s="251"/>
      <c r="D34" s="2"/>
      <c r="E34" s="2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 t="s">
        <v>179</v>
      </c>
      <c r="T34" s="45"/>
      <c r="U34" s="2">
        <v>3</v>
      </c>
      <c r="V34" s="253"/>
      <c r="W34" s="87">
        <f>Y29*2+Y30*7+Y31*1+Y32*0+Y33*0+Y34*8</f>
        <v>34.9</v>
      </c>
      <c r="X34" s="80" t="s">
        <v>41</v>
      </c>
      <c r="Y34" s="46">
        <v>0</v>
      </c>
      <c r="Z34" s="15"/>
      <c r="AA34" s="16" t="s">
        <v>34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35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 t="s">
        <v>180</v>
      </c>
      <c r="T35" s="86" t="s">
        <v>181</v>
      </c>
      <c r="U35" s="2">
        <v>30</v>
      </c>
      <c r="V35" s="253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254"/>
      <c r="W36" s="88">
        <f>W30*4+W34*4+W32*9</f>
        <v>883.1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>
        <v>4</v>
      </c>
      <c r="C37" s="251"/>
      <c r="D37" s="32" t="str">
        <f>'114年4月菜單'!R30</f>
        <v>不供餐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52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8</v>
      </c>
      <c r="C38" s="251"/>
      <c r="D38" s="2"/>
      <c r="E38" s="2"/>
      <c r="F38" s="2"/>
      <c r="G38" s="58"/>
      <c r="H38" s="96"/>
      <c r="I38" s="9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53"/>
      <c r="W38" s="89"/>
      <c r="X38" s="38"/>
      <c r="Y38" s="39"/>
      <c r="Z38" s="15"/>
      <c r="AA38" s="17" t="s">
        <v>25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>
        <v>25</v>
      </c>
      <c r="C39" s="25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53"/>
      <c r="W39" s="40"/>
      <c r="X39" s="41"/>
      <c r="Y39" s="39"/>
      <c r="AA39" s="42" t="s">
        <v>27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28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25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53"/>
      <c r="W40" s="87"/>
      <c r="X40" s="41"/>
      <c r="Y40" s="39"/>
      <c r="Z40" s="15"/>
      <c r="AA40" s="16" t="s">
        <v>30</v>
      </c>
      <c r="AB40" s="17">
        <v>1.6</v>
      </c>
      <c r="AC40" s="17">
        <f>AB40*1</f>
        <v>1.6</v>
      </c>
      <c r="AD40" s="17" t="s">
        <v>28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255" t="s">
        <v>54</v>
      </c>
      <c r="C41" s="251"/>
      <c r="D41" s="2"/>
      <c r="E41" s="2"/>
      <c r="F41" s="2"/>
      <c r="G41" s="2"/>
      <c r="H41" s="2"/>
      <c r="I41" s="2"/>
      <c r="J41" s="2"/>
      <c r="K41" s="2"/>
      <c r="L41" s="2"/>
      <c r="M41" s="93"/>
      <c r="N41" s="93"/>
      <c r="O41" s="93"/>
      <c r="P41" s="2"/>
      <c r="Q41" s="2"/>
      <c r="R41" s="2"/>
      <c r="S41" s="2"/>
      <c r="T41" s="2"/>
      <c r="U41" s="2"/>
      <c r="V41" s="253"/>
      <c r="W41" s="40"/>
      <c r="X41" s="41"/>
      <c r="Y41" s="39"/>
      <c r="AA41" s="16" t="s">
        <v>33</v>
      </c>
      <c r="AB41" s="17">
        <v>2.5</v>
      </c>
      <c r="AC41" s="17"/>
      <c r="AD41" s="17">
        <f>AB41*5</f>
        <v>12.5</v>
      </c>
      <c r="AE41" s="17" t="s">
        <v>28</v>
      </c>
      <c r="AF41" s="17">
        <f>AD41*9</f>
        <v>112.5</v>
      </c>
      <c r="AG41" s="77"/>
    </row>
    <row r="42" spans="2:33" ht="27.9" customHeight="1" x14ac:dyDescent="0.4">
      <c r="B42" s="255"/>
      <c r="C42" s="251"/>
      <c r="D42" s="45"/>
      <c r="E42" s="45"/>
      <c r="F42" s="2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253"/>
      <c r="W42" s="87"/>
      <c r="X42" s="80"/>
      <c r="Y42" s="46"/>
      <c r="Z42" s="15"/>
      <c r="AA42" s="16" t="s">
        <v>34</v>
      </c>
      <c r="AE42" s="16">
        <f>AB42*15</f>
        <v>0</v>
      </c>
      <c r="AG42" s="89"/>
    </row>
    <row r="43" spans="2:33" ht="27.9" customHeight="1" x14ac:dyDescent="0.3">
      <c r="B43" s="47" t="s">
        <v>35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253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11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254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75"/>
      <c r="AB45" s="57"/>
    </row>
    <row r="46" spans="2:33" x14ac:dyDescent="0.3">
      <c r="B46" s="57"/>
      <c r="C46" s="62"/>
      <c r="D46" s="249"/>
      <c r="E46" s="249"/>
      <c r="F46" s="265"/>
      <c r="G46" s="265"/>
      <c r="H46" s="76"/>
      <c r="K46" s="76"/>
      <c r="N46" s="76"/>
      <c r="Q46" s="76"/>
      <c r="T46" s="76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2FDD-B208-4BE8-84EC-6B1F1C70DD36}">
  <sheetPr>
    <pageSetUpPr fitToPage="1"/>
  </sheetPr>
  <dimension ref="B1:AG46"/>
  <sheetViews>
    <sheetView topLeftCell="B8" zoomScale="60" workbookViewId="0">
      <selection activeCell="J17" sqref="J17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261" t="s">
        <v>328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4"/>
      <c r="AB1" s="6"/>
    </row>
    <row r="2" spans="2:33" s="5" customFormat="1" ht="13.5" customHeight="1" x14ac:dyDescent="0.6">
      <c r="B2" s="262"/>
      <c r="C2" s="263"/>
      <c r="D2" s="263"/>
      <c r="E2" s="263"/>
      <c r="F2" s="263"/>
      <c r="G2" s="263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6">
      <c r="B3" s="81" t="s">
        <v>42</v>
      </c>
      <c r="C3" s="10"/>
      <c r="D3" s="11"/>
      <c r="E3" s="11"/>
      <c r="F3" s="11"/>
      <c r="G3" s="264" t="s">
        <v>134</v>
      </c>
      <c r="H3" s="264"/>
      <c r="I3" s="264"/>
      <c r="J3" s="264"/>
      <c r="K3" s="264"/>
      <c r="L3" s="264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40</v>
      </c>
      <c r="F4" s="20"/>
      <c r="G4" s="20" t="s">
        <v>3</v>
      </c>
      <c r="H4" s="21" t="s">
        <v>40</v>
      </c>
      <c r="I4" s="20"/>
      <c r="J4" s="20" t="s">
        <v>4</v>
      </c>
      <c r="K4" s="21" t="s">
        <v>40</v>
      </c>
      <c r="L4" s="22"/>
      <c r="M4" s="20" t="s">
        <v>4</v>
      </c>
      <c r="N4" s="21" t="s">
        <v>40</v>
      </c>
      <c r="O4" s="20"/>
      <c r="P4" s="20" t="s">
        <v>4</v>
      </c>
      <c r="Q4" s="21" t="s">
        <v>40</v>
      </c>
      <c r="R4" s="20"/>
      <c r="S4" s="23" t="s">
        <v>5</v>
      </c>
      <c r="T4" s="21" t="s">
        <v>40</v>
      </c>
      <c r="U4" s="20"/>
      <c r="V4" s="83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4</v>
      </c>
      <c r="C5" s="251"/>
      <c r="D5" s="32" t="str">
        <f>'114年4月菜單'!B39</f>
        <v>香Q米飯</v>
      </c>
      <c r="E5" s="32" t="s">
        <v>15</v>
      </c>
      <c r="F5" s="1" t="s">
        <v>16</v>
      </c>
      <c r="G5" s="32" t="str">
        <f>'114年4月菜單'!B40</f>
        <v>鹽酥雞</v>
      </c>
      <c r="H5" s="32" t="s">
        <v>83</v>
      </c>
      <c r="I5" s="1" t="s">
        <v>16</v>
      </c>
      <c r="J5" s="32" t="str">
        <f>'114年4月菜單'!B41</f>
        <v>柴香豆腐X1</v>
      </c>
      <c r="K5" s="32" t="s">
        <v>17</v>
      </c>
      <c r="L5" s="1" t="s">
        <v>16</v>
      </c>
      <c r="M5" s="32" t="str">
        <f>'114年4月菜單'!B42</f>
        <v>海帶根肉絲</v>
      </c>
      <c r="N5" s="32" t="s">
        <v>17</v>
      </c>
      <c r="O5" s="1" t="s">
        <v>16</v>
      </c>
      <c r="P5" s="32" t="str">
        <f>'114年4月菜單'!B43</f>
        <v>季節蔬菜</v>
      </c>
      <c r="Q5" s="32" t="s">
        <v>18</v>
      </c>
      <c r="R5" s="1" t="s">
        <v>16</v>
      </c>
      <c r="S5" s="32" t="str">
        <f>'114年4月菜單'!B44</f>
        <v>粉絲湯</v>
      </c>
      <c r="T5" s="32" t="s">
        <v>17</v>
      </c>
      <c r="U5" s="1" t="s">
        <v>16</v>
      </c>
      <c r="V5" s="252"/>
      <c r="W5" s="33" t="s">
        <v>43</v>
      </c>
      <c r="X5" s="34" t="s">
        <v>19</v>
      </c>
      <c r="Y5" s="35">
        <v>6.2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251"/>
      <c r="D6" s="2" t="s">
        <v>56</v>
      </c>
      <c r="E6" s="2"/>
      <c r="F6" s="2">
        <v>120</v>
      </c>
      <c r="G6" s="2" t="s">
        <v>230</v>
      </c>
      <c r="H6" s="2"/>
      <c r="I6" s="2">
        <v>70</v>
      </c>
      <c r="J6" s="2" t="s">
        <v>305</v>
      </c>
      <c r="K6" s="2" t="s">
        <v>242</v>
      </c>
      <c r="L6" s="2">
        <v>60</v>
      </c>
      <c r="M6" s="2" t="s">
        <v>307</v>
      </c>
      <c r="N6" s="2"/>
      <c r="O6" s="2">
        <v>60</v>
      </c>
      <c r="P6" s="2" t="s">
        <v>58</v>
      </c>
      <c r="Q6" s="2"/>
      <c r="R6" s="2">
        <v>120</v>
      </c>
      <c r="S6" s="2" t="s">
        <v>311</v>
      </c>
      <c r="T6" s="2"/>
      <c r="U6" s="2">
        <v>10</v>
      </c>
      <c r="V6" s="253"/>
      <c r="W6" s="89">
        <f>Y5*15+Y6*0+Y7*5+Y8*0+Y9*15+Y10*12+15</f>
        <v>117</v>
      </c>
      <c r="X6" s="38" t="s">
        <v>24</v>
      </c>
      <c r="Y6" s="39">
        <v>3.1</v>
      </c>
      <c r="Z6" s="15"/>
      <c r="AA6" s="17" t="s">
        <v>25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28</v>
      </c>
      <c r="C7" s="251"/>
      <c r="D7" s="2"/>
      <c r="E7" s="2"/>
      <c r="F7" s="2"/>
      <c r="G7" s="2"/>
      <c r="H7" s="2"/>
      <c r="I7" s="2"/>
      <c r="J7" s="2"/>
      <c r="K7" s="2"/>
      <c r="L7" s="2"/>
      <c r="M7" s="2" t="s">
        <v>154</v>
      </c>
      <c r="N7" s="2"/>
      <c r="O7" s="2">
        <v>10</v>
      </c>
      <c r="P7" s="2"/>
      <c r="Q7" s="2"/>
      <c r="R7" s="2"/>
      <c r="S7" s="2" t="s">
        <v>122</v>
      </c>
      <c r="T7" s="2"/>
      <c r="U7" s="2">
        <v>10</v>
      </c>
      <c r="V7" s="253"/>
      <c r="W7" s="40" t="s">
        <v>45</v>
      </c>
      <c r="X7" s="41" t="s">
        <v>26</v>
      </c>
      <c r="Y7" s="39">
        <v>1.8</v>
      </c>
      <c r="AA7" s="42" t="s">
        <v>27</v>
      </c>
      <c r="AB7" s="17">
        <v>2</v>
      </c>
      <c r="AC7" s="43">
        <f>AB7*7</f>
        <v>14</v>
      </c>
      <c r="AD7" s="17">
        <f>AB7*5</f>
        <v>10</v>
      </c>
      <c r="AE7" s="17" t="s">
        <v>28</v>
      </c>
      <c r="AF7" s="44">
        <f>AC7*4+AD7*9</f>
        <v>146</v>
      </c>
      <c r="AG7" s="77"/>
    </row>
    <row r="8" spans="2:33" ht="27.9" customHeight="1" x14ac:dyDescent="0.4">
      <c r="B8" s="37" t="s">
        <v>10</v>
      </c>
      <c r="C8" s="251"/>
      <c r="D8" s="2"/>
      <c r="E8" s="2"/>
      <c r="F8" s="2"/>
      <c r="G8" s="2"/>
      <c r="H8" s="45"/>
      <c r="I8" s="2"/>
      <c r="J8" s="2"/>
      <c r="K8" s="2"/>
      <c r="L8" s="2"/>
      <c r="M8" s="2"/>
      <c r="N8" s="45"/>
      <c r="O8" s="2"/>
      <c r="P8" s="2"/>
      <c r="Q8" s="45"/>
      <c r="R8" s="2"/>
      <c r="S8" s="2" t="s">
        <v>138</v>
      </c>
      <c r="T8" s="2"/>
      <c r="U8" s="2">
        <v>3</v>
      </c>
      <c r="V8" s="253"/>
      <c r="W8" s="87">
        <f>Y5*0+Y6*5+Y7*0+Y8*5+Y9*0+Y10*4</f>
        <v>30.5</v>
      </c>
      <c r="X8" s="41" t="s">
        <v>29</v>
      </c>
      <c r="Y8" s="39">
        <v>3</v>
      </c>
      <c r="Z8" s="15"/>
      <c r="AA8" s="16" t="s">
        <v>30</v>
      </c>
      <c r="AB8" s="17">
        <v>1.5</v>
      </c>
      <c r="AC8" s="17">
        <f>AB8*1</f>
        <v>1.5</v>
      </c>
      <c r="AD8" s="17" t="s">
        <v>28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255" t="s">
        <v>36</v>
      </c>
      <c r="C9" s="251"/>
      <c r="D9" s="2"/>
      <c r="E9" s="2"/>
      <c r="F9" s="2"/>
      <c r="G9" s="2"/>
      <c r="H9" s="45"/>
      <c r="J9" s="2"/>
      <c r="K9" s="103"/>
      <c r="L9" s="2"/>
      <c r="M9" s="2"/>
      <c r="N9" s="2"/>
      <c r="O9" s="2"/>
      <c r="P9" s="2"/>
      <c r="Q9" s="45"/>
      <c r="R9" s="2"/>
      <c r="S9" s="2" t="s">
        <v>71</v>
      </c>
      <c r="T9" s="84"/>
      <c r="U9" s="2">
        <v>1</v>
      </c>
      <c r="V9" s="253"/>
      <c r="W9" s="40" t="s">
        <v>46</v>
      </c>
      <c r="X9" s="41" t="s">
        <v>32</v>
      </c>
      <c r="Y9" s="39">
        <v>0</v>
      </c>
      <c r="AA9" s="16" t="s">
        <v>33</v>
      </c>
      <c r="AB9" s="17">
        <v>2.5</v>
      </c>
      <c r="AC9" s="17"/>
      <c r="AD9" s="17">
        <f>AB9*5</f>
        <v>12.5</v>
      </c>
      <c r="AE9" s="17" t="s">
        <v>28</v>
      </c>
      <c r="AF9" s="17">
        <f>AD9*9</f>
        <v>112.5</v>
      </c>
      <c r="AG9" s="77"/>
    </row>
    <row r="10" spans="2:33" ht="27.9" customHeight="1" x14ac:dyDescent="0.4">
      <c r="B10" s="255"/>
      <c r="C10" s="251"/>
      <c r="D10" s="2"/>
      <c r="E10" s="2"/>
      <c r="F10" s="2"/>
      <c r="G10" s="2"/>
      <c r="H10" s="45"/>
      <c r="I10" s="2"/>
      <c r="J10" s="97"/>
      <c r="K10" s="103"/>
      <c r="L10" s="98"/>
      <c r="M10" s="2"/>
      <c r="N10" s="2"/>
      <c r="O10" s="2"/>
      <c r="P10" s="2"/>
      <c r="Q10" s="45"/>
      <c r="R10" s="2"/>
      <c r="S10" s="2"/>
      <c r="T10" s="45"/>
      <c r="U10" s="2"/>
      <c r="V10" s="253"/>
      <c r="W10" s="87">
        <f>Y5*2+Y6*7+Y7*1+Y8*0+Y9*0+Y10*8</f>
        <v>35.9</v>
      </c>
      <c r="X10" s="80" t="s">
        <v>41</v>
      </c>
      <c r="Y10" s="46">
        <v>0</v>
      </c>
      <c r="Z10" s="15"/>
      <c r="AA10" s="16" t="s">
        <v>34</v>
      </c>
      <c r="AE10" s="16">
        <f>AB10*15</f>
        <v>0</v>
      </c>
      <c r="AG10" s="89"/>
    </row>
    <row r="11" spans="2:33" ht="27.9" customHeight="1" x14ac:dyDescent="0.3">
      <c r="B11" s="47" t="s">
        <v>35</v>
      </c>
      <c r="C11" s="48"/>
      <c r="D11" s="2"/>
      <c r="E11" s="45"/>
      <c r="F11" s="2"/>
      <c r="G11" s="2"/>
      <c r="H11" s="45"/>
      <c r="I11" s="2"/>
      <c r="K11" s="103"/>
      <c r="M11" s="2"/>
      <c r="N11" s="45"/>
      <c r="O11" s="2"/>
      <c r="P11" s="2"/>
      <c r="Q11" s="45"/>
      <c r="R11" s="2"/>
      <c r="S11" s="2"/>
      <c r="T11" s="86"/>
      <c r="U11" s="2"/>
      <c r="V11" s="253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97"/>
      <c r="K12" s="114"/>
      <c r="L12" s="98"/>
      <c r="M12" s="2"/>
      <c r="N12" s="45"/>
      <c r="O12" s="2"/>
      <c r="P12" s="2"/>
      <c r="Q12" s="45"/>
      <c r="R12" s="2"/>
      <c r="S12" s="2"/>
      <c r="T12" s="45"/>
      <c r="U12" s="2"/>
      <c r="V12" s="254"/>
      <c r="W12" s="88">
        <f>W6*4+W10*4+W8*9</f>
        <v>886.1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4</v>
      </c>
      <c r="C13" s="251"/>
      <c r="D13" s="32" t="str">
        <f>'114年4月菜單'!F39</f>
        <v>台式炒飯</v>
      </c>
      <c r="E13" s="32" t="s">
        <v>17</v>
      </c>
      <c r="F13" s="32"/>
      <c r="G13" s="32" t="str">
        <f>'114年4月菜單'!F40</f>
        <v>蘿蔔滷肉</v>
      </c>
      <c r="H13" s="32" t="s">
        <v>17</v>
      </c>
      <c r="I13" s="32"/>
      <c r="J13" s="32" t="str">
        <f>'114年4月菜單'!F41</f>
        <v>油豆腐</v>
      </c>
      <c r="K13" s="32" t="s">
        <v>131</v>
      </c>
      <c r="L13" s="32"/>
      <c r="M13" s="32" t="str">
        <f>'114年4月菜單'!F42</f>
        <v>高麗菜豆皮</v>
      </c>
      <c r="N13" s="32" t="s">
        <v>17</v>
      </c>
      <c r="O13" s="32"/>
      <c r="P13" s="32" t="str">
        <f>'114年4月菜單'!F43</f>
        <v>季節蔬菜</v>
      </c>
      <c r="Q13" s="32" t="s">
        <v>18</v>
      </c>
      <c r="R13" s="32"/>
      <c r="S13" s="32" t="str">
        <f>'114年4月菜單'!F44</f>
        <v>紫菜薑絲湯</v>
      </c>
      <c r="T13" s="32" t="s">
        <v>17</v>
      </c>
      <c r="U13" s="32"/>
      <c r="V13" s="252"/>
      <c r="W13" s="33" t="s">
        <v>43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251"/>
      <c r="D14" s="2" t="s">
        <v>56</v>
      </c>
      <c r="E14" s="2"/>
      <c r="F14" s="2">
        <v>120</v>
      </c>
      <c r="G14" s="58" t="s">
        <v>68</v>
      </c>
      <c r="H14" s="110"/>
      <c r="I14" s="95">
        <v>30</v>
      </c>
      <c r="J14" s="2" t="s">
        <v>348</v>
      </c>
      <c r="K14" s="2"/>
      <c r="L14" s="2">
        <v>50</v>
      </c>
      <c r="M14" s="2" t="s">
        <v>149</v>
      </c>
      <c r="N14" s="2"/>
      <c r="O14" s="2">
        <v>70</v>
      </c>
      <c r="P14" s="2" t="s">
        <v>58</v>
      </c>
      <c r="Q14" s="2"/>
      <c r="R14" s="2">
        <v>120</v>
      </c>
      <c r="S14" s="2" t="s">
        <v>342</v>
      </c>
      <c r="T14" s="2"/>
      <c r="U14" s="2">
        <v>1</v>
      </c>
      <c r="V14" s="253"/>
      <c r="W14" s="89">
        <f>Y13*15+Y14*0+Y15*5+Y16*0+Y17*15+Y18*12+15</f>
        <v>115</v>
      </c>
      <c r="X14" s="38" t="s">
        <v>24</v>
      </c>
      <c r="Y14" s="39">
        <v>2.8</v>
      </c>
      <c r="Z14" s="15"/>
      <c r="AA14" s="17" t="s">
        <v>25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29</v>
      </c>
      <c r="C15" s="251"/>
      <c r="D15" s="2" t="s">
        <v>82</v>
      </c>
      <c r="E15" s="2"/>
      <c r="F15" s="2">
        <v>10</v>
      </c>
      <c r="G15" s="97" t="s">
        <v>229</v>
      </c>
      <c r="H15" s="100"/>
      <c r="I15" s="98">
        <v>50</v>
      </c>
      <c r="J15" s="2"/>
      <c r="K15" s="2"/>
      <c r="L15" s="2"/>
      <c r="M15" s="2" t="s">
        <v>314</v>
      </c>
      <c r="N15" s="2"/>
      <c r="O15" s="2">
        <v>5</v>
      </c>
      <c r="P15" s="2"/>
      <c r="Q15" s="2"/>
      <c r="R15" s="2"/>
      <c r="S15" s="2" t="s">
        <v>141</v>
      </c>
      <c r="T15" s="2"/>
      <c r="U15" s="2">
        <v>1</v>
      </c>
      <c r="V15" s="253"/>
      <c r="W15" s="40" t="s">
        <v>45</v>
      </c>
      <c r="X15" s="41" t="s">
        <v>26</v>
      </c>
      <c r="Y15" s="39">
        <v>2</v>
      </c>
      <c r="AA15" s="42" t="s">
        <v>27</v>
      </c>
      <c r="AB15" s="17">
        <v>2</v>
      </c>
      <c r="AC15" s="43">
        <f>AB15*7</f>
        <v>14</v>
      </c>
      <c r="AD15" s="17">
        <f>AB15*5</f>
        <v>10</v>
      </c>
      <c r="AE15" s="17" t="s">
        <v>28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251"/>
      <c r="D16" s="2" t="s">
        <v>155</v>
      </c>
      <c r="E16" s="2"/>
      <c r="F16" s="2">
        <v>1</v>
      </c>
      <c r="G16" s="109"/>
      <c r="H16" s="99"/>
      <c r="I16" s="95"/>
      <c r="J16" s="2"/>
      <c r="K16" s="2"/>
      <c r="L16" s="2"/>
      <c r="M16" s="2" t="s">
        <v>138</v>
      </c>
      <c r="N16" s="2"/>
      <c r="O16" s="2">
        <v>1</v>
      </c>
      <c r="P16" s="2"/>
      <c r="Q16" s="45"/>
      <c r="R16" s="2"/>
      <c r="S16" s="2"/>
      <c r="T16" s="45"/>
      <c r="U16" s="2"/>
      <c r="V16" s="253"/>
      <c r="W16" s="87">
        <f>Y13*0+Y14*5+Y15*0+Y16*5+Y17*0+Y18*4</f>
        <v>29</v>
      </c>
      <c r="X16" s="41" t="s">
        <v>29</v>
      </c>
      <c r="Y16" s="39">
        <v>3</v>
      </c>
      <c r="Z16" s="15"/>
      <c r="AA16" s="16" t="s">
        <v>30</v>
      </c>
      <c r="AB16" s="17">
        <v>1.7</v>
      </c>
      <c r="AC16" s="17">
        <f>AB16*1</f>
        <v>1.7</v>
      </c>
      <c r="AD16" s="17" t="s">
        <v>28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255" t="s">
        <v>37</v>
      </c>
      <c r="C17" s="251"/>
      <c r="D17" s="2" t="s">
        <v>92</v>
      </c>
      <c r="E17" s="2"/>
      <c r="F17" s="2">
        <v>10</v>
      </c>
      <c r="G17" s="2"/>
      <c r="H17" s="45"/>
      <c r="I17" s="2"/>
      <c r="J17" s="2"/>
      <c r="K17" s="2"/>
      <c r="L17" s="2"/>
      <c r="M17" s="2"/>
      <c r="N17" s="45"/>
      <c r="O17" s="2"/>
      <c r="P17" s="2"/>
      <c r="Q17" s="45"/>
      <c r="R17" s="2"/>
      <c r="S17" s="2"/>
      <c r="T17" s="45"/>
      <c r="U17" s="2"/>
      <c r="V17" s="253"/>
      <c r="W17" s="40" t="s">
        <v>46</v>
      </c>
      <c r="X17" s="41" t="s">
        <v>32</v>
      </c>
      <c r="Y17" s="39">
        <v>0</v>
      </c>
      <c r="AA17" s="16" t="s">
        <v>33</v>
      </c>
      <c r="AB17" s="17">
        <v>2.5</v>
      </c>
      <c r="AC17" s="17"/>
      <c r="AD17" s="17">
        <f>AB17*5</f>
        <v>12.5</v>
      </c>
      <c r="AE17" s="17" t="s">
        <v>28</v>
      </c>
      <c r="AF17" s="17">
        <f>AD17*9</f>
        <v>112.5</v>
      </c>
      <c r="AG17" s="77"/>
    </row>
    <row r="18" spans="2:33" ht="27.9" customHeight="1" x14ac:dyDescent="0.4">
      <c r="B18" s="255"/>
      <c r="C18" s="251"/>
      <c r="D18" s="2" t="s">
        <v>228</v>
      </c>
      <c r="E18" s="2"/>
      <c r="F18" s="2">
        <v>0.05</v>
      </c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101"/>
      <c r="U18" s="2"/>
      <c r="V18" s="253"/>
      <c r="W18" s="87">
        <f>Y13*2+Y14*7+Y15*1+Y16*0+Y17*0+Y18*8</f>
        <v>33.599999999999994</v>
      </c>
      <c r="X18" s="80" t="s">
        <v>41</v>
      </c>
      <c r="Y18" s="46">
        <v>0</v>
      </c>
      <c r="Z18" s="15"/>
      <c r="AA18" s="16" t="s">
        <v>34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35</v>
      </c>
      <c r="C19" s="48"/>
      <c r="D19" s="86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101"/>
      <c r="U19" s="101"/>
      <c r="V19" s="253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254"/>
      <c r="W20" s="88">
        <f>W14*4+W18*4+W16*9</f>
        <v>855.4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4</v>
      </c>
      <c r="C21" s="251"/>
      <c r="D21" s="32" t="str">
        <f>'114年4月菜單'!J39</f>
        <v>香Q米飯</v>
      </c>
      <c r="E21" s="32" t="s">
        <v>15</v>
      </c>
      <c r="F21" s="1"/>
      <c r="G21" s="32" t="str">
        <f>'114年4月菜單'!J40</f>
        <v>三杯雞</v>
      </c>
      <c r="H21" s="32" t="s">
        <v>17</v>
      </c>
      <c r="I21" s="1"/>
      <c r="J21" s="32" t="str">
        <f>'114年4月菜單'!J41</f>
        <v>甜不辣片X1</v>
      </c>
      <c r="K21" s="32" t="s">
        <v>17</v>
      </c>
      <c r="L21" s="1"/>
      <c r="M21" s="32" t="str">
        <f>'114年4月菜單'!J42</f>
        <v>豆芽拌肉燥</v>
      </c>
      <c r="N21" s="32" t="s">
        <v>17</v>
      </c>
      <c r="O21" s="1"/>
      <c r="P21" s="32" t="str">
        <f>'114年4月菜單'!J43</f>
        <v>季節蔬菜</v>
      </c>
      <c r="Q21" s="32" t="s">
        <v>18</v>
      </c>
      <c r="R21" s="1"/>
      <c r="S21" s="32" t="str">
        <f>'114年4月菜單'!J44</f>
        <v>榨菜肉絲湯</v>
      </c>
      <c r="T21" s="32" t="s">
        <v>17</v>
      </c>
      <c r="U21" s="1"/>
      <c r="V21" s="252"/>
      <c r="W21" s="33" t="s">
        <v>43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251"/>
      <c r="D22" s="2" t="s">
        <v>56</v>
      </c>
      <c r="E22" s="2"/>
      <c r="F22" s="2">
        <v>120</v>
      </c>
      <c r="G22" s="58" t="s">
        <v>234</v>
      </c>
      <c r="H22" s="110"/>
      <c r="I22" s="95">
        <v>100</v>
      </c>
      <c r="J22" s="2" t="s">
        <v>308</v>
      </c>
      <c r="K22" s="2"/>
      <c r="L22" s="2" t="s">
        <v>309</v>
      </c>
      <c r="M22" s="2" t="s">
        <v>191</v>
      </c>
      <c r="N22" s="2"/>
      <c r="O22" s="2">
        <v>60</v>
      </c>
      <c r="P22" s="2" t="s">
        <v>58</v>
      </c>
      <c r="Q22" s="2"/>
      <c r="R22" s="2">
        <v>120</v>
      </c>
      <c r="S22" s="2" t="s">
        <v>243</v>
      </c>
      <c r="T22" s="2"/>
      <c r="U22" s="2">
        <v>30</v>
      </c>
      <c r="V22" s="253"/>
      <c r="W22" s="89">
        <f>Y21*15+Y22*0+Y23*5+Y24*0+Y25*15+Y26*12+15</f>
        <v>115.5</v>
      </c>
      <c r="X22" s="38" t="s">
        <v>24</v>
      </c>
      <c r="Y22" s="39">
        <v>2.9</v>
      </c>
      <c r="Z22" s="56"/>
      <c r="AA22" s="57" t="s">
        <v>25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30</v>
      </c>
      <c r="C23" s="251"/>
      <c r="D23" s="2"/>
      <c r="E23" s="2"/>
      <c r="F23" s="2"/>
      <c r="G23" s="58" t="s">
        <v>327</v>
      </c>
      <c r="H23" s="99"/>
      <c r="I23" s="95">
        <v>1</v>
      </c>
      <c r="J23" s="2"/>
      <c r="K23" s="2"/>
      <c r="L23" s="2"/>
      <c r="M23" s="2" t="s">
        <v>92</v>
      </c>
      <c r="N23" s="2"/>
      <c r="O23" s="2">
        <v>5</v>
      </c>
      <c r="P23" s="2"/>
      <c r="Q23" s="2"/>
      <c r="R23" s="2"/>
      <c r="S23" s="2" t="s">
        <v>154</v>
      </c>
      <c r="T23" s="2"/>
      <c r="U23" s="2">
        <v>10</v>
      </c>
      <c r="V23" s="253"/>
      <c r="W23" s="40" t="s">
        <v>45</v>
      </c>
      <c r="X23" s="41" t="s">
        <v>26</v>
      </c>
      <c r="Y23" s="39">
        <v>2.1</v>
      </c>
      <c r="AA23" s="59" t="s">
        <v>27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28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251"/>
      <c r="D24" s="2"/>
      <c r="E24" s="2"/>
      <c r="F24" s="2"/>
      <c r="G24" s="58" t="s">
        <v>141</v>
      </c>
      <c r="H24" s="116"/>
      <c r="I24" s="95">
        <v>1</v>
      </c>
      <c r="J24" s="2"/>
      <c r="K24" s="84"/>
      <c r="L24" s="2"/>
      <c r="M24" s="2" t="s">
        <v>138</v>
      </c>
      <c r="N24" s="45"/>
      <c r="O24" s="2">
        <v>1</v>
      </c>
      <c r="P24" s="2"/>
      <c r="Q24" s="45"/>
      <c r="R24" s="2"/>
      <c r="S24" s="93" t="s">
        <v>141</v>
      </c>
      <c r="T24" s="93"/>
      <c r="U24" s="93">
        <v>1</v>
      </c>
      <c r="V24" s="253"/>
      <c r="W24" s="87">
        <f>Y21*0+Y22*5+Y23*0+Y24*5+Y25*0+Y26*4</f>
        <v>29.5</v>
      </c>
      <c r="X24" s="41" t="s">
        <v>29</v>
      </c>
      <c r="Y24" s="39">
        <v>3</v>
      </c>
      <c r="Z24" s="56"/>
      <c r="AA24" s="62" t="s">
        <v>30</v>
      </c>
      <c r="AB24" s="57">
        <v>1.6</v>
      </c>
      <c r="AC24" s="57">
        <f>AB24*1</f>
        <v>1.6</v>
      </c>
      <c r="AD24" s="57" t="s">
        <v>28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255" t="s">
        <v>38</v>
      </c>
      <c r="C25" s="251"/>
      <c r="D25" s="2"/>
      <c r="E25" s="2"/>
      <c r="F25" s="2"/>
      <c r="H25" s="116"/>
      <c r="I25" s="95"/>
      <c r="J25" s="2"/>
      <c r="K25" s="45"/>
      <c r="L25" s="2"/>
      <c r="M25" s="2"/>
      <c r="N25" s="84"/>
      <c r="O25" s="2"/>
      <c r="P25" s="2"/>
      <c r="Q25" s="45"/>
      <c r="R25" s="2"/>
      <c r="S25" s="2"/>
      <c r="T25" s="45"/>
      <c r="U25" s="2"/>
      <c r="V25" s="253"/>
      <c r="W25" s="40" t="s">
        <v>46</v>
      </c>
      <c r="X25" s="41" t="s">
        <v>32</v>
      </c>
      <c r="Y25" s="39">
        <v>0</v>
      </c>
      <c r="AA25" s="62" t="s">
        <v>33</v>
      </c>
      <c r="AB25" s="57">
        <v>2.5</v>
      </c>
      <c r="AC25" s="57"/>
      <c r="AD25" s="57">
        <f>AB25*5</f>
        <v>12.5</v>
      </c>
      <c r="AE25" s="57" t="s">
        <v>28</v>
      </c>
      <c r="AF25" s="57">
        <f>AD25*9</f>
        <v>112.5</v>
      </c>
      <c r="AG25" s="77"/>
    </row>
    <row r="26" spans="2:33" s="58" customFormat="1" ht="27.9" customHeight="1" x14ac:dyDescent="0.55000000000000004">
      <c r="B26" s="255"/>
      <c r="C26" s="251"/>
      <c r="D26" s="2"/>
      <c r="E26" s="2"/>
      <c r="F26" s="2"/>
      <c r="G26" s="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253"/>
      <c r="W26" s="87">
        <f>Y21*2+Y22*7+Y23*1+Y24*0+Y25*0+Y26*8</f>
        <v>34.4</v>
      </c>
      <c r="X26" s="80" t="s">
        <v>41</v>
      </c>
      <c r="Y26" s="46">
        <v>0</v>
      </c>
      <c r="Z26" s="56"/>
      <c r="AA26" s="62" t="s">
        <v>34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47" t="s">
        <v>35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253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50"/>
      <c r="C28" s="67"/>
      <c r="D28" s="53"/>
      <c r="E28" s="53"/>
      <c r="F28" s="3"/>
      <c r="G28" s="3"/>
      <c r="H28" s="53"/>
      <c r="I28" s="3"/>
      <c r="J28" s="3"/>
      <c r="K28" s="53"/>
      <c r="L28" s="3"/>
      <c r="M28" s="3"/>
      <c r="N28" s="53"/>
      <c r="O28" s="3"/>
      <c r="P28" s="3"/>
      <c r="Q28" s="53"/>
      <c r="R28" s="3"/>
      <c r="S28" s="3"/>
      <c r="T28" s="53"/>
      <c r="U28" s="3"/>
      <c r="V28" s="254"/>
      <c r="W28" s="88">
        <f>W22*4+W26*4+W24*9</f>
        <v>865.1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5</v>
      </c>
      <c r="C29" s="251"/>
      <c r="D29" s="32" t="str">
        <f>'114年4月菜單'!N39</f>
        <v>香Q米飯</v>
      </c>
      <c r="E29" s="32" t="s">
        <v>15</v>
      </c>
      <c r="F29" s="32"/>
      <c r="G29" s="32" t="str">
        <f>'114年4月菜單'!N40</f>
        <v>炸肉排</v>
      </c>
      <c r="H29" s="32" t="s">
        <v>83</v>
      </c>
      <c r="I29" s="32"/>
      <c r="J29" s="32" t="str">
        <f>'114年4月菜單'!N41</f>
        <v>豆乾海帶</v>
      </c>
      <c r="K29" s="32" t="s">
        <v>17</v>
      </c>
      <c r="L29" s="32"/>
      <c r="M29" s="32" t="str">
        <f>'114年4月菜單'!N42</f>
        <v>竹筍肉絲</v>
      </c>
      <c r="N29" s="32" t="s">
        <v>17</v>
      </c>
      <c r="O29" s="32"/>
      <c r="P29" s="32" t="str">
        <f>'114年4月菜單'!N43</f>
        <v>季節蔬菜</v>
      </c>
      <c r="Q29" s="32" t="s">
        <v>18</v>
      </c>
      <c r="R29" s="32"/>
      <c r="S29" s="32" t="str">
        <f>'114年4月菜單'!N44</f>
        <v>玉米濃湯</v>
      </c>
      <c r="T29" s="32" t="s">
        <v>212</v>
      </c>
      <c r="U29" s="32"/>
      <c r="V29" s="252"/>
      <c r="W29" s="33" t="s">
        <v>43</v>
      </c>
      <c r="X29" s="34" t="s">
        <v>19</v>
      </c>
      <c r="Y29" s="35">
        <v>6.2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251"/>
      <c r="D30" s="2" t="s">
        <v>56</v>
      </c>
      <c r="E30" s="2"/>
      <c r="F30" s="2">
        <v>120</v>
      </c>
      <c r="G30" s="58" t="s">
        <v>150</v>
      </c>
      <c r="H30" s="96"/>
      <c r="I30" s="95">
        <v>40</v>
      </c>
      <c r="J30" s="2" t="s">
        <v>301</v>
      </c>
      <c r="K30" s="2"/>
      <c r="L30" s="2">
        <v>20</v>
      </c>
      <c r="M30" s="93" t="s">
        <v>135</v>
      </c>
      <c r="N30" s="93"/>
      <c r="O30" s="93">
        <v>50</v>
      </c>
      <c r="P30" s="2" t="s">
        <v>58</v>
      </c>
      <c r="Q30" s="2"/>
      <c r="R30" s="2">
        <v>120</v>
      </c>
      <c r="S30" s="2" t="s">
        <v>214</v>
      </c>
      <c r="T30" s="2"/>
      <c r="U30" s="2">
        <v>20</v>
      </c>
      <c r="V30" s="253"/>
      <c r="W30" s="89">
        <f>Y29*15+Y30*0+Y31*5+Y32*0+Y33*15+Y34*12+15</f>
        <v>118</v>
      </c>
      <c r="X30" s="38" t="s">
        <v>24</v>
      </c>
      <c r="Y30" s="39">
        <v>2.8</v>
      </c>
      <c r="Z30" s="15"/>
      <c r="AA30" s="17" t="s">
        <v>25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89"/>
    </row>
    <row r="31" spans="2:33" ht="27.9" customHeight="1" x14ac:dyDescent="0.4">
      <c r="B31" s="37">
        <v>1</v>
      </c>
      <c r="C31" s="251"/>
      <c r="D31" s="2"/>
      <c r="E31" s="2"/>
      <c r="F31" s="2"/>
      <c r="G31" s="2"/>
      <c r="H31" s="2"/>
      <c r="I31" s="2"/>
      <c r="J31" s="2" t="s">
        <v>318</v>
      </c>
      <c r="K31" s="2"/>
      <c r="L31" s="2">
        <v>20</v>
      </c>
      <c r="M31" s="93" t="s">
        <v>138</v>
      </c>
      <c r="N31" s="93"/>
      <c r="O31" s="93">
        <v>3</v>
      </c>
      <c r="P31" s="2"/>
      <c r="Q31" s="2"/>
      <c r="R31" s="2"/>
      <c r="S31" s="2" t="s">
        <v>155</v>
      </c>
      <c r="T31" s="2"/>
      <c r="U31" s="2">
        <v>1</v>
      </c>
      <c r="V31" s="253"/>
      <c r="W31" s="40" t="s">
        <v>45</v>
      </c>
      <c r="X31" s="41" t="s">
        <v>26</v>
      </c>
      <c r="Y31" s="39">
        <v>2</v>
      </c>
      <c r="AA31" s="42" t="s">
        <v>27</v>
      </c>
      <c r="AB31" s="17">
        <v>2</v>
      </c>
      <c r="AC31" s="43">
        <f>AB31*7</f>
        <v>14</v>
      </c>
      <c r="AD31" s="17">
        <f>AB31*5</f>
        <v>10</v>
      </c>
      <c r="AE31" s="17" t="s">
        <v>28</v>
      </c>
      <c r="AF31" s="44">
        <f>AC31*4+AD31*9</f>
        <v>146</v>
      </c>
      <c r="AG31" s="77"/>
    </row>
    <row r="32" spans="2:33" ht="27.9" customHeight="1" x14ac:dyDescent="0.4">
      <c r="B32" s="37" t="s">
        <v>10</v>
      </c>
      <c r="C32" s="251"/>
      <c r="D32" s="86"/>
      <c r="E32" s="45"/>
      <c r="F32" s="2"/>
      <c r="G32" s="2"/>
      <c r="H32" s="45"/>
      <c r="I32" s="2"/>
      <c r="J32" s="2" t="s">
        <v>232</v>
      </c>
      <c r="K32" s="84"/>
      <c r="L32" s="2">
        <v>20</v>
      </c>
      <c r="M32" s="2" t="s">
        <v>154</v>
      </c>
      <c r="N32" s="84"/>
      <c r="O32" s="2">
        <v>10</v>
      </c>
      <c r="P32" s="2"/>
      <c r="Q32" s="45"/>
      <c r="R32" s="2"/>
      <c r="S32" s="2"/>
      <c r="T32" s="2"/>
      <c r="U32" s="2"/>
      <c r="V32" s="253"/>
      <c r="W32" s="87">
        <f>Y29*0+Y30*5+Y31*0+Y32*5+Y33*0+Y34*4</f>
        <v>29</v>
      </c>
      <c r="X32" s="41" t="s">
        <v>29</v>
      </c>
      <c r="Y32" s="39">
        <v>3</v>
      </c>
      <c r="Z32" s="15"/>
      <c r="AA32" s="16" t="s">
        <v>30</v>
      </c>
      <c r="AB32" s="17">
        <v>1.8</v>
      </c>
      <c r="AC32" s="17">
        <f>AB32*1</f>
        <v>1.8</v>
      </c>
      <c r="AD32" s="17" t="s">
        <v>28</v>
      </c>
      <c r="AE32" s="17">
        <f>AB32*5</f>
        <v>9</v>
      </c>
      <c r="AF32" s="17">
        <f>AC32*4+AE32*4</f>
        <v>43.2</v>
      </c>
      <c r="AG32" s="89"/>
    </row>
    <row r="33" spans="2:33" ht="27.9" customHeight="1" x14ac:dyDescent="0.3">
      <c r="B33" s="255" t="s">
        <v>39</v>
      </c>
      <c r="C33" s="251"/>
      <c r="D33" s="86"/>
      <c r="E33" s="45"/>
      <c r="F33" s="2"/>
      <c r="G33" s="2"/>
      <c r="H33" s="45"/>
      <c r="I33" s="2"/>
      <c r="J33" s="2"/>
      <c r="K33" s="86"/>
      <c r="L33" s="2"/>
      <c r="M33" s="2" t="s">
        <v>152</v>
      </c>
      <c r="N33" s="45"/>
      <c r="O33" s="2">
        <v>5</v>
      </c>
      <c r="P33" s="2"/>
      <c r="Q33" s="45"/>
      <c r="R33" s="2"/>
      <c r="S33" s="2"/>
      <c r="T33" s="84"/>
      <c r="U33" s="2"/>
      <c r="V33" s="253"/>
      <c r="W33" s="40" t="s">
        <v>46</v>
      </c>
      <c r="X33" s="41" t="s">
        <v>32</v>
      </c>
      <c r="Y33" s="39">
        <v>0</v>
      </c>
      <c r="AA33" s="16" t="s">
        <v>33</v>
      </c>
      <c r="AB33" s="17">
        <v>2.5</v>
      </c>
      <c r="AC33" s="17"/>
      <c r="AD33" s="17">
        <f>AB33*5</f>
        <v>12.5</v>
      </c>
      <c r="AE33" s="17" t="s">
        <v>28</v>
      </c>
      <c r="AF33" s="17">
        <f>AD33*9</f>
        <v>112.5</v>
      </c>
      <c r="AG33" s="77"/>
    </row>
    <row r="34" spans="2:33" ht="27.9" customHeight="1" x14ac:dyDescent="0.4">
      <c r="B34" s="255"/>
      <c r="C34" s="251"/>
      <c r="D34" s="2"/>
      <c r="E34" s="2"/>
      <c r="F34" s="2"/>
      <c r="G34" s="2"/>
      <c r="H34" s="45"/>
      <c r="I34" s="2"/>
      <c r="J34" s="2"/>
      <c r="K34" s="45"/>
      <c r="L34" s="2"/>
      <c r="M34" s="2" t="s">
        <v>71</v>
      </c>
      <c r="N34" s="45"/>
      <c r="O34" s="2">
        <v>1</v>
      </c>
      <c r="P34" s="2"/>
      <c r="Q34" s="45"/>
      <c r="R34" s="2"/>
      <c r="S34" s="2"/>
      <c r="T34" s="45"/>
      <c r="U34" s="2"/>
      <c r="V34" s="253"/>
      <c r="W34" s="87">
        <f>Y29*2+Y30*7+Y31*1+Y32*0+Y33*0+Y34*8</f>
        <v>34</v>
      </c>
      <c r="X34" s="80" t="s">
        <v>41</v>
      </c>
      <c r="Y34" s="46">
        <v>0</v>
      </c>
      <c r="Z34" s="15"/>
      <c r="AA34" s="16" t="s">
        <v>34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35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86"/>
      <c r="U35" s="2"/>
      <c r="V35" s="253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254"/>
      <c r="W36" s="88">
        <f>W30*4+W34*4+W32*9</f>
        <v>869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/>
      <c r="C37" s="25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52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8</v>
      </c>
      <c r="C38" s="251"/>
      <c r="D38" s="2"/>
      <c r="E38" s="2"/>
      <c r="F38" s="2"/>
      <c r="G38" s="58"/>
      <c r="H38" s="96"/>
      <c r="I38" s="9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53"/>
      <c r="W38" s="89"/>
      <c r="X38" s="38"/>
      <c r="Y38" s="39"/>
      <c r="Z38" s="15"/>
      <c r="AA38" s="17" t="s">
        <v>25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/>
      <c r="C39" s="25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53"/>
      <c r="W39" s="40"/>
      <c r="X39" s="41"/>
      <c r="Y39" s="39"/>
      <c r="AA39" s="42" t="s">
        <v>27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28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25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53"/>
      <c r="W40" s="87"/>
      <c r="X40" s="41"/>
      <c r="Y40" s="39"/>
      <c r="Z40" s="15"/>
      <c r="AA40" s="16" t="s">
        <v>30</v>
      </c>
      <c r="AB40" s="17">
        <v>1.6</v>
      </c>
      <c r="AC40" s="17">
        <f>AB40*1</f>
        <v>1.6</v>
      </c>
      <c r="AD40" s="17" t="s">
        <v>28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255" t="s">
        <v>31</v>
      </c>
      <c r="C41" s="251"/>
      <c r="D41" s="2"/>
      <c r="E41" s="2"/>
      <c r="F41" s="2"/>
      <c r="G41" s="2"/>
      <c r="H41" s="2"/>
      <c r="I41" s="2"/>
      <c r="J41" s="2"/>
      <c r="K41" s="2"/>
      <c r="L41" s="2"/>
      <c r="M41" s="93"/>
      <c r="N41" s="93"/>
      <c r="O41" s="93"/>
      <c r="P41" s="2"/>
      <c r="Q41" s="2"/>
      <c r="R41" s="2"/>
      <c r="S41" s="2"/>
      <c r="T41" s="2"/>
      <c r="U41" s="2"/>
      <c r="V41" s="253"/>
      <c r="W41" s="40"/>
      <c r="X41" s="41"/>
      <c r="Y41" s="39"/>
      <c r="AA41" s="16" t="s">
        <v>33</v>
      </c>
      <c r="AB41" s="17">
        <v>2.5</v>
      </c>
      <c r="AC41" s="17"/>
      <c r="AD41" s="17">
        <f>AB41*5</f>
        <v>12.5</v>
      </c>
      <c r="AE41" s="17" t="s">
        <v>28</v>
      </c>
      <c r="AF41" s="17">
        <f>AD41*9</f>
        <v>112.5</v>
      </c>
      <c r="AG41" s="77"/>
    </row>
    <row r="42" spans="2:33" ht="27.9" customHeight="1" x14ac:dyDescent="0.4">
      <c r="B42" s="255"/>
      <c r="C42" s="251"/>
      <c r="D42" s="45"/>
      <c r="E42" s="45"/>
      <c r="F42" s="2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253"/>
      <c r="W42" s="87"/>
      <c r="X42" s="80"/>
      <c r="Y42" s="46"/>
      <c r="Z42" s="15"/>
      <c r="AA42" s="16" t="s">
        <v>34</v>
      </c>
      <c r="AE42" s="16">
        <f>AB42*15</f>
        <v>0</v>
      </c>
      <c r="AG42" s="89"/>
    </row>
    <row r="43" spans="2:33" ht="27.9" customHeight="1" x14ac:dyDescent="0.3">
      <c r="B43" s="47" t="s">
        <v>35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253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11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254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75"/>
      <c r="AB45" s="57"/>
    </row>
    <row r="46" spans="2:33" x14ac:dyDescent="0.3">
      <c r="B46" s="57"/>
      <c r="C46" s="62"/>
      <c r="D46" s="249"/>
      <c r="E46" s="249"/>
      <c r="F46" s="265"/>
      <c r="G46" s="265"/>
      <c r="H46" s="76"/>
      <c r="K46" s="76"/>
      <c r="N46" s="76"/>
      <c r="Q46" s="76"/>
      <c r="T46" s="76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G3:L3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114年4月菜單</vt:lpstr>
      <vt:lpstr>第一週明細</vt:lpstr>
      <vt:lpstr>第二週明細</vt:lpstr>
      <vt:lpstr>第三週明細</vt:lpstr>
      <vt:lpstr>第四週明細 </vt:lpstr>
      <vt:lpstr>第五週明細 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2025-03-22T08:33:18Z</cp:lastPrinted>
  <dcterms:created xsi:type="dcterms:W3CDTF">2013-10-17T10:44:48Z</dcterms:created>
  <dcterms:modified xsi:type="dcterms:W3CDTF">2025-03-25T04:37:12Z</dcterms:modified>
</cp:coreProperties>
</file>