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早晚\"/>
    </mc:Choice>
  </mc:AlternateContent>
  <xr:revisionPtr revIDLastSave="0" documentId="13_ncr:1_{5016A760-66BF-4A71-957B-878E9191770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14.3月菜單" sheetId="6" r:id="rId1"/>
    <sheet name="第一週明細" sheetId="3" r:id="rId2"/>
    <sheet name="第二週明細" sheetId="4" r:id="rId3"/>
    <sheet name="第三週明細" sheetId="7" r:id="rId4"/>
    <sheet name="第四週明細" sheetId="9" r:id="rId5"/>
    <sheet name="第五週明細 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9" l="1"/>
  <c r="G29" i="9"/>
  <c r="D29" i="9"/>
  <c r="W14" i="11"/>
  <c r="W14" i="7"/>
  <c r="W38" i="4"/>
  <c r="D37" i="4"/>
  <c r="S37" i="4"/>
  <c r="S21" i="4"/>
  <c r="G13" i="4"/>
  <c r="W42" i="3" l="1"/>
  <c r="W40" i="3"/>
  <c r="W38" i="3"/>
  <c r="S14" i="6" s="1"/>
  <c r="W34" i="3"/>
  <c r="Q14" i="6" s="1"/>
  <c r="W32" i="3"/>
  <c r="Q13" i="6" s="1"/>
  <c r="W30" i="3"/>
  <c r="S37" i="3"/>
  <c r="W22" i="3"/>
  <c r="K14" i="6" s="1"/>
  <c r="W12" i="3"/>
  <c r="Q23" i="6"/>
  <c r="Q22" i="6"/>
  <c r="O23" i="6"/>
  <c r="O22" i="6"/>
  <c r="U13" i="6"/>
  <c r="D37" i="11"/>
  <c r="D29" i="11"/>
  <c r="S21" i="11"/>
  <c r="G21" i="11"/>
  <c r="D21" i="11"/>
  <c r="G13" i="11"/>
  <c r="D13" i="11"/>
  <c r="D5" i="11"/>
  <c r="S37" i="9"/>
  <c r="J37" i="9"/>
  <c r="G37" i="9"/>
  <c r="D37" i="9"/>
  <c r="S21" i="9"/>
  <c r="G21" i="9"/>
  <c r="D21" i="9"/>
  <c r="S13" i="9"/>
  <c r="M13" i="9"/>
  <c r="J13" i="9"/>
  <c r="G13" i="9"/>
  <c r="D13" i="9"/>
  <c r="D5" i="9"/>
  <c r="S37" i="7"/>
  <c r="G37" i="7"/>
  <c r="D37" i="7"/>
  <c r="S29" i="7"/>
  <c r="J29" i="7"/>
  <c r="G29" i="7"/>
  <c r="D29" i="7"/>
  <c r="S21" i="7"/>
  <c r="G21" i="7"/>
  <c r="D21" i="7"/>
  <c r="S13" i="7"/>
  <c r="J13" i="7"/>
  <c r="G13" i="7"/>
  <c r="D13" i="7"/>
  <c r="D5" i="7"/>
  <c r="S29" i="4"/>
  <c r="G29" i="4"/>
  <c r="D29" i="4"/>
  <c r="G21" i="4"/>
  <c r="D21" i="4"/>
  <c r="D13" i="4"/>
  <c r="D5" i="4"/>
  <c r="G37" i="3"/>
  <c r="D37" i="3"/>
  <c r="G29" i="3"/>
  <c r="D29" i="3"/>
  <c r="S21" i="3"/>
  <c r="G21" i="3"/>
  <c r="D21" i="3"/>
  <c r="M13" i="3"/>
  <c r="J13" i="3"/>
  <c r="G13" i="3"/>
  <c r="D13" i="3"/>
  <c r="D5" i="3"/>
  <c r="U14" i="6"/>
  <c r="W26" i="3"/>
  <c r="M14" i="6" s="1"/>
  <c r="W24" i="3"/>
  <c r="M13" i="6" s="1"/>
  <c r="W18" i="3"/>
  <c r="I14" i="6" s="1"/>
  <c r="W16" i="3"/>
  <c r="I13" i="6" s="1"/>
  <c r="W14" i="3"/>
  <c r="W10" i="3"/>
  <c r="W8" i="3"/>
  <c r="W44" i="3" l="1"/>
  <c r="S13" i="6" s="1"/>
  <c r="W36" i="3"/>
  <c r="O13" i="6" s="1"/>
  <c r="O14" i="6"/>
  <c r="W28" i="3"/>
  <c r="K13" i="6" s="1"/>
  <c r="W20" i="3"/>
  <c r="G13" i="6" s="1"/>
  <c r="G14" i="6"/>
  <c r="W42" i="11" l="1"/>
  <c r="W40" i="11"/>
  <c r="W38" i="11"/>
  <c r="W44" i="11" s="1"/>
  <c r="W34" i="11"/>
  <c r="W32" i="11"/>
  <c r="W30" i="11"/>
  <c r="W36" i="11" s="1"/>
  <c r="W18" i="11" l="1"/>
  <c r="I50" i="6" s="1"/>
  <c r="W16" i="11"/>
  <c r="I49" i="6" s="1"/>
  <c r="W26" i="11"/>
  <c r="M50" i="6" s="1"/>
  <c r="W24" i="11"/>
  <c r="M49" i="6" s="1"/>
  <c r="W22" i="11"/>
  <c r="K50" i="6" s="1"/>
  <c r="W26" i="9"/>
  <c r="M41" i="6" s="1"/>
  <c r="W24" i="9"/>
  <c r="M40" i="6" s="1"/>
  <c r="W22" i="9"/>
  <c r="K41" i="6" s="1"/>
  <c r="W20" i="11" l="1"/>
  <c r="G49" i="6" s="1"/>
  <c r="G50" i="6"/>
  <c r="W28" i="11"/>
  <c r="K49" i="6" s="1"/>
  <c r="W28" i="9"/>
  <c r="K40" i="6" s="1"/>
  <c r="W22" i="4" l="1"/>
  <c r="K23" i="6" s="1"/>
  <c r="W42" i="7"/>
  <c r="U32" i="6" s="1"/>
  <c r="W40" i="7"/>
  <c r="U31" i="6" s="1"/>
  <c r="W38" i="7"/>
  <c r="W26" i="7"/>
  <c r="M32" i="6" s="1"/>
  <c r="W24" i="7"/>
  <c r="M31" i="6" s="1"/>
  <c r="W22" i="7"/>
  <c r="K32" i="6" s="1"/>
  <c r="W44" i="7" l="1"/>
  <c r="S31" i="6" s="1"/>
  <c r="S32" i="6"/>
  <c r="W28" i="7"/>
  <c r="K31" i="6" s="1"/>
  <c r="W18" i="4" l="1"/>
  <c r="I23" i="6" s="1"/>
  <c r="W16" i="4"/>
  <c r="I22" i="6" s="1"/>
  <c r="W14" i="4"/>
  <c r="G23" i="6" s="1"/>
  <c r="W20" i="4" l="1"/>
  <c r="G22" i="6" s="1"/>
  <c r="W10" i="11" l="1"/>
  <c r="W14" i="9"/>
  <c r="G41" i="6" s="1"/>
  <c r="W42" i="4"/>
  <c r="U23" i="6" s="1"/>
  <c r="W30" i="7"/>
  <c r="O32" i="6" s="1"/>
  <c r="W32" i="7"/>
  <c r="Q31" i="6" s="1"/>
  <c r="W16" i="7"/>
  <c r="I31" i="6" s="1"/>
  <c r="W10" i="7"/>
  <c r="W24" i="4"/>
  <c r="M22" i="6" s="1"/>
  <c r="W10" i="4"/>
  <c r="W18" i="9" l="1"/>
  <c r="I41" i="6" s="1"/>
  <c r="W16" i="9"/>
  <c r="I40" i="6" s="1"/>
  <c r="W10" i="9"/>
  <c r="W20" i="9" l="1"/>
  <c r="G40" i="6" s="1"/>
  <c r="W12" i="9"/>
  <c r="W42" i="9" l="1"/>
  <c r="U41" i="6" s="1"/>
  <c r="W34" i="7" l="1"/>
  <c r="W36" i="7" l="1"/>
  <c r="O31" i="6" s="1"/>
  <c r="Q32" i="6"/>
  <c r="S23" i="6"/>
  <c r="G32" i="6" l="1"/>
  <c r="W18" i="7"/>
  <c r="I32" i="6" s="1"/>
  <c r="W26" i="4" l="1"/>
  <c r="M23" i="6" s="1"/>
  <c r="W8" i="4"/>
  <c r="W12" i="4" l="1"/>
  <c r="W28" i="4"/>
  <c r="K22" i="6" s="1"/>
  <c r="W38" i="9"/>
  <c r="S41" i="6" s="1"/>
  <c r="W8" i="7" l="1"/>
  <c r="W12" i="7" l="1"/>
  <c r="W12" i="11" l="1"/>
  <c r="W40" i="9" l="1"/>
  <c r="U40" i="6" s="1"/>
  <c r="W44" i="9" l="1"/>
  <c r="S40" i="6" s="1"/>
  <c r="AE42" i="11" l="1"/>
  <c r="AD41" i="11"/>
  <c r="AF41" i="11" s="1"/>
  <c r="AE40" i="11"/>
  <c r="AC40" i="11"/>
  <c r="AD39" i="11"/>
  <c r="AC39" i="11"/>
  <c r="AE38" i="11"/>
  <c r="AC38" i="11"/>
  <c r="AE34" i="11"/>
  <c r="AD33" i="11"/>
  <c r="AE32" i="11"/>
  <c r="AC32" i="11"/>
  <c r="AF32" i="11" s="1"/>
  <c r="AD31" i="11"/>
  <c r="AC31" i="11"/>
  <c r="AF31" i="11" s="1"/>
  <c r="AE30" i="11"/>
  <c r="AC30" i="11"/>
  <c r="AE26" i="11"/>
  <c r="AD25" i="11"/>
  <c r="AE24" i="11"/>
  <c r="AC24" i="11"/>
  <c r="AF24" i="11" s="1"/>
  <c r="AD23" i="11"/>
  <c r="AC23" i="11"/>
  <c r="AF23" i="11" s="1"/>
  <c r="AE22" i="11"/>
  <c r="AC22" i="11"/>
  <c r="AC27" i="11" s="1"/>
  <c r="AE18" i="11"/>
  <c r="AD17" i="11"/>
  <c r="AF17" i="11" s="1"/>
  <c r="AE16" i="11"/>
  <c r="AC16" i="11"/>
  <c r="AD15" i="11"/>
  <c r="AD19" i="11" s="1"/>
  <c r="AC15" i="11"/>
  <c r="AE14" i="11"/>
  <c r="AC14" i="11"/>
  <c r="AF40" i="11" l="1"/>
  <c r="AD35" i="11"/>
  <c r="AC43" i="11"/>
  <c r="AD27" i="11"/>
  <c r="AD43" i="11"/>
  <c r="AF30" i="11"/>
  <c r="AC19" i="11"/>
  <c r="AF22" i="11"/>
  <c r="AE27" i="11"/>
  <c r="AC35" i="11"/>
  <c r="AF16" i="11"/>
  <c r="AE35" i="11"/>
  <c r="AF35" i="11"/>
  <c r="AE36" i="11" s="1"/>
  <c r="AE19" i="11"/>
  <c r="AE43" i="11"/>
  <c r="AF43" i="11" s="1"/>
  <c r="AD44" i="11" s="1"/>
  <c r="AF15" i="11"/>
  <c r="AF25" i="11"/>
  <c r="AF33" i="11"/>
  <c r="AF39" i="11"/>
  <c r="AF14" i="11"/>
  <c r="AF38" i="11"/>
  <c r="AC36" i="11" l="1"/>
  <c r="AF27" i="11"/>
  <c r="AE28" i="11" s="1"/>
  <c r="AD36" i="11"/>
  <c r="AC44" i="11"/>
  <c r="AE44" i="11"/>
  <c r="AF19" i="11"/>
  <c r="AE20" i="11" s="1"/>
  <c r="AC28" i="11" l="1"/>
  <c r="AD28" i="11"/>
  <c r="AD20" i="11"/>
  <c r="AC20" i="11"/>
  <c r="W20" i="7" l="1"/>
  <c r="G31" i="6" s="1"/>
  <c r="W40" i="4" l="1"/>
  <c r="U22" i="6" s="1"/>
  <c r="W44" i="4" l="1"/>
  <c r="S22" i="6" s="1"/>
  <c r="AE42" i="9" l="1"/>
  <c r="AD41" i="9"/>
  <c r="AF41" i="9" s="1"/>
  <c r="AE40" i="9"/>
  <c r="AC40" i="9"/>
  <c r="AD39" i="9"/>
  <c r="AC39" i="9"/>
  <c r="AE38" i="9"/>
  <c r="AC38" i="9"/>
  <c r="AC43" i="9" s="1"/>
  <c r="AE34" i="9"/>
  <c r="AD33" i="9"/>
  <c r="AF33" i="9" s="1"/>
  <c r="AE32" i="9"/>
  <c r="AC32" i="9"/>
  <c r="AD31" i="9"/>
  <c r="AC31" i="9"/>
  <c r="AE30" i="9"/>
  <c r="AC30" i="9"/>
  <c r="AE26" i="9"/>
  <c r="AD25" i="9"/>
  <c r="AF25" i="9" s="1"/>
  <c r="AE24" i="9"/>
  <c r="AC24" i="9"/>
  <c r="AD23" i="9"/>
  <c r="AD27" i="9" s="1"/>
  <c r="AC23" i="9"/>
  <c r="AE22" i="9"/>
  <c r="AC22" i="9"/>
  <c r="AE18" i="9"/>
  <c r="AD17" i="9"/>
  <c r="AF17" i="9" s="1"/>
  <c r="AE16" i="9"/>
  <c r="AC16" i="9"/>
  <c r="AD15" i="9"/>
  <c r="AC15" i="9"/>
  <c r="AE14" i="9"/>
  <c r="AC14" i="9"/>
  <c r="AE10" i="9"/>
  <c r="AD9" i="9"/>
  <c r="AF9" i="9" s="1"/>
  <c r="AE8" i="9"/>
  <c r="AC8" i="9"/>
  <c r="AF8" i="9" s="1"/>
  <c r="AD7" i="9"/>
  <c r="AC7" i="9"/>
  <c r="AE6" i="9"/>
  <c r="AC6" i="9"/>
  <c r="AF32" i="9" l="1"/>
  <c r="AF23" i="9"/>
  <c r="AF40" i="9"/>
  <c r="AF24" i="9"/>
  <c r="AD43" i="9"/>
  <c r="AF14" i="9"/>
  <c r="AF16" i="9"/>
  <c r="AD19" i="9"/>
  <c r="AE11" i="9"/>
  <c r="AE35" i="9"/>
  <c r="AE43" i="9"/>
  <c r="AF7" i="9"/>
  <c r="AF31" i="9"/>
  <c r="AE27" i="9"/>
  <c r="AE19" i="9"/>
  <c r="AF38" i="9"/>
  <c r="AC11" i="9"/>
  <c r="AC27" i="9"/>
  <c r="AC35" i="9"/>
  <c r="AF39" i="9"/>
  <c r="AD11" i="9"/>
  <c r="AC19" i="9"/>
  <c r="AD35" i="9"/>
  <c r="AF6" i="9"/>
  <c r="AF15" i="9"/>
  <c r="AF30" i="9"/>
  <c r="AF22" i="9"/>
  <c r="AF43" i="9" l="1"/>
  <c r="AC44" i="9" s="1"/>
  <c r="AF27" i="9"/>
  <c r="AD28" i="9" s="1"/>
  <c r="AF35" i="9"/>
  <c r="AE36" i="9" s="1"/>
  <c r="AD44" i="9"/>
  <c r="AF11" i="9"/>
  <c r="AD12" i="9" s="1"/>
  <c r="AE28" i="9"/>
  <c r="AE44" i="9"/>
  <c r="AF19" i="9"/>
  <c r="AC20" i="9" s="1"/>
  <c r="AC28" i="9" l="1"/>
  <c r="AC36" i="9"/>
  <c r="AD36" i="9"/>
  <c r="AE20" i="9"/>
  <c r="AD20" i="9"/>
  <c r="AC12" i="9"/>
  <c r="AE12" i="9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F39" i="7" l="1"/>
  <c r="AF8" i="7"/>
  <c r="AD11" i="7"/>
  <c r="AD35" i="7"/>
  <c r="AF24" i="7"/>
  <c r="AF7" i="7"/>
  <c r="AF15" i="7"/>
  <c r="AC27" i="7"/>
  <c r="AF23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E20" i="7" s="1"/>
  <c r="AF11" i="7"/>
  <c r="AC12" i="7" s="1"/>
  <c r="AF43" i="7"/>
  <c r="AE44" i="7" s="1"/>
  <c r="AD20" i="7"/>
  <c r="AE12" i="7"/>
  <c r="AC28" i="7"/>
  <c r="AD28" i="7"/>
  <c r="AF35" i="7"/>
  <c r="AE36" i="7" s="1"/>
  <c r="AC20" i="7" l="1"/>
  <c r="AC44" i="7"/>
  <c r="AD44" i="7"/>
  <c r="AD12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F16" i="4"/>
  <c r="AF15" i="4"/>
  <c r="AF7" i="4"/>
  <c r="AD11" i="4"/>
  <c r="AF15" i="3"/>
  <c r="AE43" i="4"/>
  <c r="AF38" i="4"/>
  <c r="AF24" i="4"/>
  <c r="AF22" i="4"/>
  <c r="AF14" i="4"/>
  <c r="AF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E20" i="4"/>
  <c r="AD20" i="4"/>
  <c r="AF27" i="4"/>
  <c r="AC36" i="4"/>
  <c r="AF43" i="3"/>
  <c r="AE44" i="3" s="1"/>
  <c r="AF19" i="3"/>
  <c r="AC28" i="3" l="1"/>
  <c r="AE36" i="4"/>
  <c r="AD36" i="3"/>
  <c r="AC44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<sst xmlns="http://schemas.openxmlformats.org/spreadsheetml/2006/main" count="1119" uniqueCount="266">
  <si>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</si>
  <si>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</si>
  <si>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</si>
  <si>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</si>
  <si>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</si>
  <si>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</si>
  <si>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</si>
  <si>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</si>
  <si>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</si>
  <si>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</si>
  <si>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</si>
  <si>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</si>
  <si>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</si>
  <si>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</si>
  <si>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</si>
  <si>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個人量(克)</t>
    <phoneticPr fontId="19" type="noConversion"/>
  </si>
  <si>
    <t>煮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</si>
  <si>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</si>
  <si>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</si>
  <si>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</si>
  <si>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</si>
  <si>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</si>
  <si>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</si>
  <si>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</si>
  <si>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</si>
  <si>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</si>
  <si>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</si>
  <si>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</si>
  <si>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</si>
  <si>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</si>
  <si>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</si>
  <si>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</si>
  <si>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</si>
  <si>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</si>
  <si>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</si>
  <si>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</si>
  <si>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</si>
  <si>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</si>
  <si>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</si>
  <si>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</si>
  <si>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</si>
  <si>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</si>
  <si>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</si>
  <si>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蛋白質：</t>
    <phoneticPr fontId="19" type="noConversion"/>
  </si>
  <si>
    <t>水果/乳品</t>
    <phoneticPr fontId="19" type="noConversion"/>
  </si>
  <si>
    <t>蛋白質：</t>
    <phoneticPr fontId="19" type="noConversion"/>
  </si>
  <si>
    <t>脂肪：</t>
    <phoneticPr fontId="19" type="noConversion"/>
  </si>
  <si>
    <t>日</t>
    <phoneticPr fontId="19" type="noConversion"/>
  </si>
  <si>
    <t>熱量:</t>
    <phoneticPr fontId="19" type="noConversion"/>
  </si>
  <si>
    <t>蒸</t>
    <phoneticPr fontId="19" type="noConversion"/>
  </si>
  <si>
    <t>烤</t>
    <phoneticPr fontId="19" type="noConversion"/>
  </si>
  <si>
    <t>1個</t>
    <phoneticPr fontId="19" type="noConversion"/>
  </si>
  <si>
    <t>蛋白質：</t>
    <phoneticPr fontId="19" type="noConversion"/>
  </si>
  <si>
    <t>廠商代表</t>
    <phoneticPr fontId="19" type="noConversion"/>
  </si>
  <si>
    <t>營養師</t>
    <phoneticPr fontId="19" type="noConversion"/>
  </si>
  <si>
    <t>單位主管</t>
    <phoneticPr fontId="19" type="noConversion"/>
  </si>
  <si>
    <t>醣類：</t>
    <phoneticPr fontId="19" type="noConversion"/>
  </si>
  <si>
    <t>蛋白質：</t>
    <phoneticPr fontId="19" type="noConversion"/>
  </si>
  <si>
    <t>麵包</t>
    <phoneticPr fontId="19" type="noConversion"/>
  </si>
  <si>
    <t>煮</t>
    <phoneticPr fontId="19" type="noConversion"/>
  </si>
  <si>
    <t>煮</t>
    <phoneticPr fontId="19" type="noConversion"/>
  </si>
  <si>
    <t>日</t>
    <phoneticPr fontId="19" type="noConversion"/>
  </si>
  <si>
    <t>主食類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</si>
  <si>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</si>
  <si>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</si>
  <si>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</si>
  <si>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</si>
  <si>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</si>
  <si>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</si>
  <si>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</si>
  <si>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</si>
  <si>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</si>
  <si>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</si>
  <si>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</si>
  <si>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</si>
  <si>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熱量:</t>
    <phoneticPr fontId="19" type="noConversion"/>
  </si>
  <si>
    <t>麵線糊</t>
    <phoneticPr fontId="19" type="noConversion"/>
  </si>
  <si>
    <t>個人量(克)</t>
    <phoneticPr fontId="19" type="noConversion"/>
  </si>
  <si>
    <t>雞蛋</t>
    <phoneticPr fontId="19" type="noConversion"/>
  </si>
  <si>
    <t>主食類</t>
    <phoneticPr fontId="19" type="noConversion"/>
  </si>
  <si>
    <t>蔬菜類</t>
    <phoneticPr fontId="19" type="noConversion"/>
  </si>
  <si>
    <t>油脂類</t>
    <phoneticPr fontId="19" type="noConversion"/>
  </si>
  <si>
    <t>月</t>
    <phoneticPr fontId="19" type="noConversion"/>
  </si>
  <si>
    <t>水餃</t>
    <phoneticPr fontId="19" type="noConversion"/>
  </si>
  <si>
    <t>1個</t>
    <phoneticPr fontId="19" type="noConversion"/>
  </si>
  <si>
    <t>豬肉及豬可食部位原料之原產地:台灣</t>
    <phoneticPr fontId="19" type="noConversion"/>
  </si>
  <si>
    <t>刈包*1</t>
    <phoneticPr fontId="19" type="noConversion"/>
  </si>
  <si>
    <t>月</t>
    <phoneticPr fontId="19" type="noConversion"/>
  </si>
  <si>
    <t>醣類：</t>
    <phoneticPr fontId="19" type="noConversion"/>
  </si>
  <si>
    <t>花生糖粉</t>
    <phoneticPr fontId="19" type="noConversion"/>
  </si>
  <si>
    <t>漢堡*1</t>
    <phoneticPr fontId="19" type="noConversion"/>
  </si>
  <si>
    <t>脂肪：</t>
    <phoneticPr fontId="19" type="noConversion"/>
  </si>
  <si>
    <t>醣類：</t>
    <phoneticPr fontId="19" type="noConversion"/>
  </si>
  <si>
    <t>豆魚肉蛋類</t>
    <phoneticPr fontId="19" type="noConversion"/>
  </si>
  <si>
    <t>雞堡肉*1</t>
    <phoneticPr fontId="19" type="noConversion"/>
  </si>
  <si>
    <t>醬燒肉片</t>
    <phoneticPr fontId="19" type="noConversion"/>
  </si>
  <si>
    <t>煮</t>
    <phoneticPr fontId="19" type="noConversion"/>
  </si>
  <si>
    <t>脂肪：</t>
    <phoneticPr fontId="19" type="noConversion"/>
  </si>
  <si>
    <t>蔬菜類</t>
    <phoneticPr fontId="19" type="noConversion"/>
  </si>
  <si>
    <t>豆漿</t>
    <phoneticPr fontId="19" type="noConversion"/>
  </si>
  <si>
    <t>筍包</t>
    <phoneticPr fontId="19" type="noConversion"/>
  </si>
  <si>
    <t>皮蛋粥</t>
    <phoneticPr fontId="19" type="noConversion"/>
  </si>
  <si>
    <t>白米</t>
    <phoneticPr fontId="19" type="noConversion"/>
  </si>
  <si>
    <t>饅頭</t>
    <phoneticPr fontId="19" type="noConversion"/>
  </si>
  <si>
    <t>麵包</t>
    <phoneticPr fontId="19" type="noConversion"/>
  </si>
  <si>
    <t>1個</t>
    <phoneticPr fontId="19" type="noConversion"/>
  </si>
  <si>
    <t>1個</t>
    <phoneticPr fontId="19" type="noConversion"/>
  </si>
  <si>
    <t>主食類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</si>
  <si>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</si>
  <si>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</si>
  <si>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</si>
  <si>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麥茶包</t>
    <phoneticPr fontId="19" type="noConversion"/>
  </si>
  <si>
    <t>肉鬆</t>
    <phoneticPr fontId="19" type="noConversion"/>
  </si>
  <si>
    <t>炸</t>
    <phoneticPr fontId="19" type="noConversion"/>
  </si>
  <si>
    <t>紅糖饅頭X1</t>
    <phoneticPr fontId="19" type="noConversion"/>
  </si>
  <si>
    <t>帶殼水煮蛋*1</t>
    <phoneticPr fontId="19" type="noConversion"/>
  </si>
  <si>
    <t>蔥花蛋</t>
    <phoneticPr fontId="19" type="noConversion"/>
  </si>
  <si>
    <t>醣類：</t>
    <phoneticPr fontId="19" type="noConversion"/>
  </si>
  <si>
    <t>主食類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</si>
  <si>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</si>
  <si>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</si>
  <si>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</si>
  <si>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奶類</t>
    <phoneticPr fontId="19" type="noConversion"/>
  </si>
  <si>
    <t>1個</t>
    <phoneticPr fontId="19" type="noConversion"/>
  </si>
  <si>
    <t>1瓶</t>
    <phoneticPr fontId="19" type="noConversion"/>
  </si>
  <si>
    <t>煮</t>
    <phoneticPr fontId="19" type="noConversion"/>
  </si>
  <si>
    <t>醣類：</t>
    <phoneticPr fontId="19" type="noConversion"/>
  </si>
  <si>
    <t>主食類</t>
    <phoneticPr fontId="19" type="noConversion"/>
  </si>
  <si>
    <t>豆魚肉蛋類</t>
    <phoneticPr fontId="19" type="noConversion"/>
  </si>
  <si>
    <t>油脂類</t>
    <phoneticPr fontId="19" type="noConversion"/>
  </si>
  <si>
    <t>奶類</t>
    <phoneticPr fontId="19" type="noConversion"/>
  </si>
  <si>
    <t>帶殼雞蛋</t>
    <phoneticPr fontId="19" type="noConversion"/>
  </si>
  <si>
    <t>醣類：</t>
    <phoneticPr fontId="19" type="noConversion"/>
  </si>
  <si>
    <t>主食類</t>
    <phoneticPr fontId="19" type="noConversion"/>
  </si>
  <si>
    <t>豆魚肉蛋類</t>
    <phoneticPr fontId="19" type="noConversion"/>
  </si>
  <si>
    <t>脂肪：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</si>
  <si>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</si>
  <si>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</si>
  <si>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</si>
  <si>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醣類：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</si>
  <si>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</si>
  <si>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</si>
  <si>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</si>
  <si>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</si>
  <si>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水果類</t>
    <phoneticPr fontId="19" type="noConversion"/>
  </si>
  <si>
    <t>小火腿片*1</t>
    <phoneticPr fontId="19" type="noConversion"/>
  </si>
  <si>
    <t>大肉包</t>
    <phoneticPr fontId="19" type="noConversion"/>
  </si>
  <si>
    <t>4月1日(二)</t>
    <phoneticPr fontId="19" type="noConversion"/>
  </si>
  <si>
    <t>4月2日(三)</t>
    <phoneticPr fontId="19" type="noConversion"/>
  </si>
  <si>
    <t>4月3日(四)</t>
    <phoneticPr fontId="19" type="noConversion"/>
  </si>
  <si>
    <t>4月4日(五)</t>
    <phoneticPr fontId="19" type="noConversion"/>
  </si>
  <si>
    <t>皮蛋粥(不要太稠)</t>
    <phoneticPr fontId="19" type="noConversion"/>
  </si>
  <si>
    <t>兒童節/清明節</t>
    <phoneticPr fontId="19" type="noConversion"/>
  </si>
  <si>
    <t>兒童節/清明節假期</t>
    <phoneticPr fontId="19" type="noConversion"/>
  </si>
  <si>
    <t>3月3日(一)</t>
    <phoneticPr fontId="19" type="noConversion"/>
  </si>
  <si>
    <t>3月4日(二)</t>
    <phoneticPr fontId="19" type="noConversion"/>
  </si>
  <si>
    <t>3月5日(三)</t>
    <phoneticPr fontId="19" type="noConversion"/>
  </si>
  <si>
    <t>3月6日(四)</t>
    <phoneticPr fontId="19" type="noConversion"/>
  </si>
  <si>
    <t>3月7日(五)</t>
    <phoneticPr fontId="19" type="noConversion"/>
  </si>
  <si>
    <t>3月10日(一)</t>
    <phoneticPr fontId="19" type="noConversion"/>
  </si>
  <si>
    <t>3月11日(二)</t>
    <phoneticPr fontId="19" type="noConversion"/>
  </si>
  <si>
    <t>3月12日(三)</t>
    <phoneticPr fontId="19" type="noConversion"/>
  </si>
  <si>
    <t>3月13日(四)</t>
    <phoneticPr fontId="19" type="noConversion"/>
  </si>
  <si>
    <t>3月14日(五)</t>
    <phoneticPr fontId="19" type="noConversion"/>
  </si>
  <si>
    <t>3月17日(一)</t>
    <phoneticPr fontId="19" type="noConversion"/>
  </si>
  <si>
    <t>3月18日(二)</t>
    <phoneticPr fontId="19" type="noConversion"/>
  </si>
  <si>
    <t>3月19日(三)</t>
    <phoneticPr fontId="19" type="noConversion"/>
  </si>
  <si>
    <t>3月20日(四)</t>
    <phoneticPr fontId="19" type="noConversion"/>
  </si>
  <si>
    <t>3月21日(五)</t>
    <phoneticPr fontId="19" type="noConversion"/>
  </si>
  <si>
    <t>3月24日(一)</t>
    <phoneticPr fontId="19" type="noConversion"/>
  </si>
  <si>
    <t>3月25日(二)</t>
    <phoneticPr fontId="19" type="noConversion"/>
  </si>
  <si>
    <t>3月26日(三)</t>
    <phoneticPr fontId="19" type="noConversion"/>
  </si>
  <si>
    <t>3月27日(四)</t>
    <phoneticPr fontId="19" type="noConversion"/>
  </si>
  <si>
    <t>3月28日(五)</t>
    <phoneticPr fontId="19" type="noConversion"/>
  </si>
  <si>
    <t>白粥</t>
    <phoneticPr fontId="19" type="noConversion"/>
  </si>
  <si>
    <t>吉拿棒</t>
    <phoneticPr fontId="19" type="noConversion"/>
  </si>
  <si>
    <t>朴菜</t>
    <phoneticPr fontId="19" type="noConversion"/>
  </si>
  <si>
    <t>3月31日(一)</t>
    <phoneticPr fontId="19" type="noConversion"/>
  </si>
  <si>
    <t>茶葉蛋X1</t>
    <phoneticPr fontId="19" type="noConversion"/>
  </si>
  <si>
    <t>吉拿棒X1</t>
    <phoneticPr fontId="19" type="noConversion"/>
  </si>
  <si>
    <t>燕麥豆漿</t>
    <phoneticPr fontId="19" type="noConversion"/>
  </si>
  <si>
    <t>花生麵筋</t>
    <phoneticPr fontId="19" type="noConversion"/>
  </si>
  <si>
    <t>巧克力麵包x1</t>
    <phoneticPr fontId="19" type="noConversion"/>
  </si>
  <si>
    <t>麥茶牛奶</t>
    <phoneticPr fontId="19" type="noConversion"/>
  </si>
  <si>
    <t>漢堡皮x1</t>
    <phoneticPr fontId="19" type="noConversion"/>
  </si>
  <si>
    <t>雞堡肉x1</t>
    <phoneticPr fontId="19" type="noConversion"/>
  </si>
  <si>
    <t>熱豆漿</t>
    <phoneticPr fontId="19" type="noConversion"/>
  </si>
  <si>
    <t>美祿牛奶</t>
    <phoneticPr fontId="19" type="noConversion"/>
  </si>
  <si>
    <t>菠蘿巧克力麵包X1</t>
    <phoneticPr fontId="19" type="noConversion"/>
  </si>
  <si>
    <t>筍包x1</t>
    <phoneticPr fontId="19" type="noConversion"/>
  </si>
  <si>
    <t>蜂蜜蛋糕x1</t>
    <phoneticPr fontId="19" type="noConversion"/>
  </si>
  <si>
    <t>蛋糕</t>
    <phoneticPr fontId="19" type="noConversion"/>
  </si>
  <si>
    <t>麵筋泡</t>
    <phoneticPr fontId="19" type="noConversion"/>
  </si>
  <si>
    <t>花生</t>
    <phoneticPr fontId="19" type="noConversion"/>
  </si>
  <si>
    <t>170ml</t>
    <phoneticPr fontId="19" type="noConversion"/>
  </si>
  <si>
    <t>燕麥</t>
    <phoneticPr fontId="19" type="noConversion"/>
  </si>
  <si>
    <t>紅麵線</t>
  </si>
  <si>
    <t>筍絲</t>
  </si>
  <si>
    <t>雞蛋</t>
  </si>
  <si>
    <t>紅蘿蔔</t>
  </si>
  <si>
    <t>木耳</t>
  </si>
  <si>
    <t>肉羹</t>
  </si>
  <si>
    <t>米</t>
  </si>
  <si>
    <t>肉鬆</t>
  </si>
  <si>
    <t>皮蛋</t>
  </si>
  <si>
    <t>豬絞肉</t>
  </si>
  <si>
    <t>乾香菇</t>
  </si>
  <si>
    <t>奶粉</t>
    <phoneticPr fontId="19" type="noConversion"/>
  </si>
  <si>
    <t>白米</t>
  </si>
  <si>
    <t>雞堡肉</t>
    <phoneticPr fontId="19" type="noConversion"/>
  </si>
  <si>
    <t>1個</t>
  </si>
  <si>
    <t>小火腿片</t>
    <phoneticPr fontId="19" type="noConversion"/>
  </si>
  <si>
    <t>1片</t>
    <phoneticPr fontId="19" type="noConversion"/>
  </si>
  <si>
    <t>大肉包x1</t>
    <phoneticPr fontId="19" type="noConversion"/>
  </si>
  <si>
    <t>炒</t>
    <phoneticPr fontId="19" type="noConversion"/>
  </si>
  <si>
    <t>青蔥</t>
    <phoneticPr fontId="19" type="noConversion"/>
  </si>
  <si>
    <t>美祿</t>
  </si>
  <si>
    <t>奶粉</t>
  </si>
  <si>
    <t>可可粉</t>
  </si>
  <si>
    <t>刈包</t>
  </si>
  <si>
    <t>上肉片</t>
  </si>
  <si>
    <t>花生粉</t>
  </si>
  <si>
    <t>糖粉</t>
  </si>
  <si>
    <t>少許</t>
  </si>
  <si>
    <t>梅乾菜</t>
    <phoneticPr fontId="19" type="noConversion"/>
  </si>
  <si>
    <t>漢堡皮</t>
    <phoneticPr fontId="19" type="noConversion"/>
  </si>
  <si>
    <t>麥茶牛乳</t>
    <phoneticPr fontId="19" type="noConversion"/>
  </si>
  <si>
    <t>小火腿片x1</t>
    <phoneticPr fontId="19" type="noConversion"/>
  </si>
  <si>
    <t>114年3月3日-3月7日第一週菜單明細(彰化特殊教育學校--承富)早餐</t>
    <phoneticPr fontId="19" type="noConversion"/>
  </si>
  <si>
    <t>114年3月10日-3月14日第二週菜單明細(彰化特殊教育學校--承富)早餐</t>
    <phoneticPr fontId="19" type="noConversion"/>
  </si>
  <si>
    <t>114年3月17日-3月21日第三週菜單明細(彰化特殊教育學校--承富)早餐</t>
    <phoneticPr fontId="19" type="noConversion"/>
  </si>
  <si>
    <t>114年3月24日-3月28日第四週菜單明細(彰化特殊教育學校--承富)早餐</t>
    <phoneticPr fontId="19" type="noConversion"/>
  </si>
  <si>
    <t>114年3月31日-4月4日第五週菜單明細(彰化特殊教育學校--承富)早餐</t>
    <phoneticPr fontId="19" type="noConversion"/>
  </si>
  <si>
    <t>不供餐</t>
    <phoneticPr fontId="19" type="noConversion"/>
  </si>
  <si>
    <t>大奶皇包X1</t>
    <phoneticPr fontId="19" type="noConversion"/>
  </si>
  <si>
    <t>水煎包X1</t>
    <phoneticPr fontId="19" type="noConversion"/>
  </si>
  <si>
    <t>大芝麻包X1</t>
    <phoneticPr fontId="19" type="noConversion"/>
  </si>
  <si>
    <t>豆奶</t>
    <phoneticPr fontId="19" type="noConversion"/>
  </si>
  <si>
    <t>大芝麻包</t>
    <phoneticPr fontId="19" type="noConversion"/>
  </si>
  <si>
    <t>大奶皇包</t>
    <phoneticPr fontId="19" type="noConversion"/>
  </si>
  <si>
    <t>水煎包</t>
    <phoneticPr fontId="19" type="noConversion"/>
  </si>
  <si>
    <t>滷豆包X1</t>
    <phoneticPr fontId="19" type="noConversion"/>
  </si>
  <si>
    <t>豆包</t>
    <phoneticPr fontId="19" type="noConversion"/>
  </si>
  <si>
    <t>滷</t>
    <phoneticPr fontId="19" type="noConversion"/>
  </si>
  <si>
    <t>蒸餃*10</t>
    <phoneticPr fontId="19" type="noConversion"/>
  </si>
  <si>
    <t>10粒</t>
    <phoneticPr fontId="19" type="noConversion"/>
  </si>
  <si>
    <t>大肉包X1</t>
    <phoneticPr fontId="19" type="noConversion"/>
  </si>
  <si>
    <t>甜麵包X1</t>
    <phoneticPr fontId="19" type="noConversion"/>
  </si>
  <si>
    <t>鹹麵包X1</t>
    <phoneticPr fontId="19" type="noConversion"/>
  </si>
  <si>
    <t>滷蛋X1</t>
    <phoneticPr fontId="19" type="noConversion"/>
  </si>
  <si>
    <t>蔬菜湯</t>
    <phoneticPr fontId="19" type="noConversion"/>
  </si>
  <si>
    <t>甘藍</t>
  </si>
  <si>
    <t>甘藍</t>
    <phoneticPr fontId="19" type="noConversion"/>
  </si>
  <si>
    <t>木耳</t>
    <phoneticPr fontId="19" type="noConversion"/>
  </si>
  <si>
    <t>胡蘿蔔</t>
  </si>
  <si>
    <t>胡蘿蔔</t>
    <phoneticPr fontId="19" type="noConversion"/>
  </si>
  <si>
    <t>雞水煮蛋</t>
    <phoneticPr fontId="19" type="noConversion"/>
  </si>
  <si>
    <t>清粥</t>
  </si>
  <si>
    <t>小菜(花生麵筋.高麗菜.肉鬆)</t>
  </si>
  <si>
    <t>菜脯蛋</t>
  </si>
  <si>
    <t>熱量:</t>
  </si>
  <si>
    <t>煮</t>
  </si>
  <si>
    <t>炒</t>
  </si>
  <si>
    <t>熟花生</t>
  </si>
  <si>
    <t>菜脯</t>
  </si>
  <si>
    <t>麵筋泡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</si>
</sst>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  <numFmt numFmtId="181" formatCode="m&quot;月&quot;d&quot;日&quot;"/>
  </numFmts>
  <fonts count="47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28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sz val="20"/>
      <color indexed="8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22"/>
      <name val="新細明體"/>
      <family val="1"/>
      <charset val="136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b/>
      <sz val="22"/>
      <name val="新細明體"/>
      <family val="1"/>
      <charset val="136"/>
    </font>
    <font>
      <sz val="20"/>
      <name val="標楷體"/>
      <family val="4"/>
      <charset val="136"/>
    </font>
    <font>
      <sz val="16"/>
      <color rgb="FFFF0000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9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/>
      <right/>
      <top/>
      <bottom style="medium">
        <color indexed="59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59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left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shrinkToFi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76" fontId="28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>
      <alignment vertical="center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>
      <alignment vertical="center"/>
    </xf>
    <xf numFmtId="0" fontId="22" fillId="0" borderId="30" xfId="0" applyFont="1" applyBorder="1" applyAlignment="1">
      <alignment horizontal="left" vertical="center" shrinkToFit="1"/>
    </xf>
    <xf numFmtId="0" fontId="28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3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" fillId="0" borderId="0" xfId="19"/>
    <xf numFmtId="0" fontId="32" fillId="0" borderId="11" xfId="0" applyFont="1" applyBorder="1" applyAlignment="1">
      <alignment horizontal="center" vertical="center" textRotation="255"/>
    </xf>
    <xf numFmtId="0" fontId="33" fillId="0" borderId="0" xfId="19" applyFont="1"/>
    <xf numFmtId="0" fontId="22" fillId="0" borderId="20" xfId="0" applyFont="1" applyBorder="1" applyAlignment="1">
      <alignment vertical="center" textRotation="255" shrinkToFit="1"/>
    </xf>
    <xf numFmtId="0" fontId="22" fillId="0" borderId="20" xfId="0" applyFont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179" fontId="27" fillId="0" borderId="0" xfId="0" applyNumberFormat="1" applyFont="1" applyAlignment="1">
      <alignment horizontal="right"/>
    </xf>
    <xf numFmtId="180" fontId="27" fillId="0" borderId="0" xfId="0" applyNumberFormat="1" applyFont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7" fillId="0" borderId="0" xfId="19" applyFont="1"/>
    <xf numFmtId="0" fontId="36" fillId="0" borderId="33" xfId="19" applyFont="1" applyBorder="1"/>
    <xf numFmtId="180" fontId="36" fillId="0" borderId="34" xfId="19" applyNumberFormat="1" applyFont="1" applyBorder="1"/>
    <xf numFmtId="0" fontId="36" fillId="0" borderId="34" xfId="19" applyFont="1" applyBorder="1"/>
    <xf numFmtId="179" fontId="36" fillId="0" borderId="34" xfId="19" applyNumberFormat="1" applyFont="1" applyBorder="1"/>
    <xf numFmtId="0" fontId="36" fillId="0" borderId="35" xfId="19" applyFont="1" applyBorder="1"/>
    <xf numFmtId="179" fontId="36" fillId="0" borderId="36" xfId="19" applyNumberFormat="1" applyFont="1" applyBorder="1"/>
    <xf numFmtId="0" fontId="36" fillId="0" borderId="36" xfId="19" applyFont="1" applyBorder="1"/>
    <xf numFmtId="179" fontId="36" fillId="0" borderId="37" xfId="19" applyNumberFormat="1" applyFont="1" applyBorder="1"/>
    <xf numFmtId="179" fontId="36" fillId="0" borderId="38" xfId="19" applyNumberFormat="1" applyFont="1" applyBorder="1"/>
    <xf numFmtId="180" fontId="36" fillId="0" borderId="49" xfId="19" applyNumberFormat="1" applyFont="1" applyBorder="1"/>
    <xf numFmtId="0" fontId="36" fillId="0" borderId="49" xfId="19" applyFont="1" applyBorder="1"/>
    <xf numFmtId="179" fontId="36" fillId="0" borderId="49" xfId="19" applyNumberFormat="1" applyFont="1" applyBorder="1"/>
    <xf numFmtId="0" fontId="39" fillId="0" borderId="20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 vertical="center" shrinkToFit="1"/>
    </xf>
    <xf numFmtId="0" fontId="34" fillId="0" borderId="0" xfId="19" applyFont="1"/>
    <xf numFmtId="179" fontId="36" fillId="0" borderId="50" xfId="19" applyNumberFormat="1" applyFont="1" applyBorder="1"/>
    <xf numFmtId="0" fontId="36" fillId="0" borderId="64" xfId="19" applyFont="1" applyBorder="1"/>
    <xf numFmtId="179" fontId="36" fillId="0" borderId="65" xfId="19" applyNumberFormat="1" applyFont="1" applyBorder="1"/>
    <xf numFmtId="0" fontId="36" fillId="0" borderId="50" xfId="19" applyFont="1" applyBorder="1"/>
    <xf numFmtId="0" fontId="36" fillId="0" borderId="47" xfId="19" applyFont="1" applyBorder="1"/>
    <xf numFmtId="179" fontId="36" fillId="0" borderId="47" xfId="19" applyNumberFormat="1" applyFont="1" applyBorder="1"/>
    <xf numFmtId="179" fontId="36" fillId="0" borderId="42" xfId="19" applyNumberFormat="1" applyFont="1" applyBorder="1"/>
    <xf numFmtId="0" fontId="28" fillId="0" borderId="63" xfId="0" applyFont="1" applyBorder="1" applyAlignment="1">
      <alignment vertical="center" shrinkToFit="1"/>
    </xf>
    <xf numFmtId="0" fontId="28" fillId="0" borderId="57" xfId="0" applyFont="1" applyBorder="1" applyAlignment="1">
      <alignment vertical="center" shrinkToFit="1"/>
    </xf>
    <xf numFmtId="179" fontId="36" fillId="0" borderId="52" xfId="19" applyNumberFormat="1" applyFont="1" applyBorder="1"/>
    <xf numFmtId="0" fontId="22" fillId="24" borderId="25" xfId="0" applyFont="1" applyFill="1" applyBorder="1" applyAlignment="1">
      <alignment horizontal="center" vertical="center" shrinkToFit="1"/>
    </xf>
    <xf numFmtId="0" fontId="22" fillId="0" borderId="67" xfId="0" applyFont="1" applyBorder="1" applyAlignment="1">
      <alignment vertical="center" textRotation="180" shrinkToFit="1"/>
    </xf>
    <xf numFmtId="0" fontId="22" fillId="0" borderId="67" xfId="0" applyFont="1" applyBorder="1" applyAlignment="1">
      <alignment horizontal="left" vertical="center" shrinkToFit="1"/>
    </xf>
    <xf numFmtId="179" fontId="36" fillId="0" borderId="68" xfId="19" applyNumberFormat="1" applyFont="1" applyBorder="1"/>
    <xf numFmtId="179" fontId="36" fillId="0" borderId="69" xfId="19" applyNumberFormat="1" applyFont="1" applyBorder="1"/>
    <xf numFmtId="0" fontId="36" fillId="0" borderId="38" xfId="19" applyFont="1" applyBorder="1"/>
    <xf numFmtId="0" fontId="21" fillId="0" borderId="0" xfId="19" applyFont="1"/>
    <xf numFmtId="0" fontId="40" fillId="0" borderId="20" xfId="0" applyFont="1" applyBorder="1" applyAlignment="1">
      <alignment horizontal="left" vertical="center" shrinkToFit="1"/>
    </xf>
    <xf numFmtId="0" fontId="22" fillId="0" borderId="73" xfId="0" applyFont="1" applyBorder="1" applyAlignment="1">
      <alignment vertical="center" textRotation="180" shrinkToFit="1"/>
    </xf>
    <xf numFmtId="0" fontId="22" fillId="0" borderId="73" xfId="0" applyFont="1" applyBorder="1" applyAlignment="1">
      <alignment horizontal="left" vertical="center" shrinkToFit="1"/>
    </xf>
    <xf numFmtId="0" fontId="21" fillId="24" borderId="25" xfId="0" applyFont="1" applyFill="1" applyBorder="1" applyAlignment="1">
      <alignment horizontal="center" vertical="center" wrapText="1" shrinkToFit="1"/>
    </xf>
    <xf numFmtId="180" fontId="27" fillId="0" borderId="74" xfId="0" applyNumberFormat="1" applyFont="1" applyBorder="1" applyAlignment="1">
      <alignment horizontal="right"/>
    </xf>
    <xf numFmtId="0" fontId="39" fillId="24" borderId="16" xfId="0" applyFont="1" applyFill="1" applyBorder="1" applyAlignment="1">
      <alignment horizontal="center" vertical="center" shrinkToFit="1"/>
    </xf>
    <xf numFmtId="0" fontId="28" fillId="0" borderId="75" xfId="0" applyFont="1" applyBorder="1" applyAlignment="1">
      <alignment horizontal="center" vertical="center" shrinkToFit="1"/>
    </xf>
    <xf numFmtId="0" fontId="28" fillId="0" borderId="76" xfId="0" applyFont="1" applyBorder="1" applyAlignment="1">
      <alignment horizontal="right"/>
    </xf>
    <xf numFmtId="0" fontId="39" fillId="0" borderId="67" xfId="0" applyFont="1" applyBorder="1" applyAlignment="1">
      <alignment vertical="center" textRotation="180" shrinkToFit="1"/>
    </xf>
    <xf numFmtId="0" fontId="39" fillId="0" borderId="67" xfId="0" applyFont="1" applyBorder="1" applyAlignment="1">
      <alignment horizontal="left" vertical="center" shrinkToFit="1"/>
    </xf>
    <xf numFmtId="179" fontId="36" fillId="0" borderId="64" xfId="19" applyNumberFormat="1" applyFont="1" applyBorder="1"/>
    <xf numFmtId="181" fontId="22" fillId="0" borderId="20" xfId="0" applyNumberFormat="1" applyFont="1" applyBorder="1" applyAlignment="1">
      <alignment horizontal="left" vertical="center" shrinkToFit="1"/>
    </xf>
    <xf numFmtId="0" fontId="27" fillId="0" borderId="77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/>
    </xf>
    <xf numFmtId="0" fontId="27" fillId="0" borderId="79" xfId="0" applyFont="1" applyBorder="1" applyAlignment="1">
      <alignment horizontal="center"/>
    </xf>
    <xf numFmtId="0" fontId="27" fillId="0" borderId="67" xfId="0" applyFont="1" applyBorder="1" applyAlignment="1">
      <alignment horizontal="left"/>
    </xf>
    <xf numFmtId="179" fontId="36" fillId="0" borderId="71" xfId="19" applyNumberFormat="1" applyFont="1" applyBorder="1"/>
    <xf numFmtId="0" fontId="28" fillId="0" borderId="83" xfId="0" applyFont="1" applyBorder="1" applyAlignment="1">
      <alignment horizontal="center" vertical="center" shrinkToFit="1"/>
    </xf>
    <xf numFmtId="0" fontId="28" fillId="0" borderId="84" xfId="0" applyFont="1" applyBorder="1" applyAlignment="1">
      <alignment horizontal="right"/>
    </xf>
    <xf numFmtId="0" fontId="27" fillId="0" borderId="30" xfId="0" applyFont="1" applyBorder="1">
      <alignment vertical="center"/>
    </xf>
    <xf numFmtId="179" fontId="27" fillId="0" borderId="20" xfId="0" applyNumberFormat="1" applyFont="1" applyBorder="1" applyAlignment="1">
      <alignment horizontal="right"/>
    </xf>
    <xf numFmtId="0" fontId="27" fillId="0" borderId="20" xfId="0" applyFont="1" applyBorder="1">
      <alignment vertical="center"/>
    </xf>
    <xf numFmtId="180" fontId="27" fillId="0" borderId="67" xfId="0" applyNumberFormat="1" applyFont="1" applyBorder="1" applyAlignment="1">
      <alignment horizontal="right"/>
    </xf>
    <xf numFmtId="0" fontId="27" fillId="0" borderId="85" xfId="0" applyFont="1" applyBorder="1" applyAlignment="1">
      <alignment horizontal="center"/>
    </xf>
    <xf numFmtId="0" fontId="22" fillId="0" borderId="17" xfId="0" applyFont="1" applyBorder="1" applyAlignment="1">
      <alignment vertical="center" shrinkToFit="1"/>
    </xf>
    <xf numFmtId="0" fontId="22" fillId="0" borderId="63" xfId="0" applyFont="1" applyBorder="1" applyAlignment="1">
      <alignment vertical="center" shrinkToFit="1"/>
    </xf>
    <xf numFmtId="0" fontId="22" fillId="0" borderId="86" xfId="0" applyFont="1" applyBorder="1" applyAlignment="1">
      <alignment horizontal="left" vertical="center" shrinkToFit="1"/>
    </xf>
    <xf numFmtId="0" fontId="27" fillId="0" borderId="87" xfId="0" applyFont="1" applyBorder="1" applyAlignment="1">
      <alignment horizontal="center"/>
    </xf>
    <xf numFmtId="0" fontId="3" fillId="0" borderId="63" xfId="0" applyFont="1" applyBorder="1" applyAlignment="1">
      <alignment vertical="center" shrinkToFit="1"/>
    </xf>
    <xf numFmtId="0" fontId="3" fillId="0" borderId="57" xfId="0" applyFont="1" applyBorder="1" applyAlignment="1">
      <alignment vertical="center" shrinkToFit="1"/>
    </xf>
    <xf numFmtId="0" fontId="22" fillId="0" borderId="57" xfId="0" applyFont="1" applyBorder="1" applyAlignment="1">
      <alignment vertical="center" shrinkToFit="1"/>
    </xf>
    <xf numFmtId="0" fontId="29" fillId="0" borderId="0" xfId="19" applyFont="1"/>
    <xf numFmtId="0" fontId="0" fillId="0" borderId="0" xfId="19" applyFont="1"/>
    <xf numFmtId="0" fontId="36" fillId="0" borderId="51" xfId="19" applyFont="1" applyBorder="1"/>
    <xf numFmtId="0" fontId="36" fillId="0" borderId="89" xfId="19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3" fillId="0" borderId="0" xfId="0" applyFo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3" xfId="0" applyFont="1" applyBorder="1">
      <alignment vertical="center"/>
    </xf>
    <xf numFmtId="0" fontId="3" fillId="0" borderId="75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right"/>
    </xf>
    <xf numFmtId="0" fontId="3" fillId="0" borderId="19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right"/>
    </xf>
    <xf numFmtId="0" fontId="3" fillId="0" borderId="91" xfId="0" applyFont="1" applyBorder="1" applyAlignment="1">
      <alignment horizontal="center" vertical="center" shrinkToFit="1"/>
    </xf>
    <xf numFmtId="0" fontId="22" fillId="0" borderId="76" xfId="0" applyFont="1" applyBorder="1">
      <alignment vertical="center"/>
    </xf>
    <xf numFmtId="0" fontId="3" fillId="0" borderId="83" xfId="0" applyFont="1" applyBorder="1" applyAlignment="1">
      <alignment horizontal="center" vertical="center" shrinkToFit="1"/>
    </xf>
    <xf numFmtId="0" fontId="3" fillId="0" borderId="84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6" fillId="0" borderId="60" xfId="19" applyFont="1" applyBorder="1"/>
    <xf numFmtId="0" fontId="36" fillId="0" borderId="92" xfId="19" applyFont="1" applyBorder="1"/>
    <xf numFmtId="0" fontId="27" fillId="0" borderId="93" xfId="0" applyFont="1" applyBorder="1">
      <alignment vertical="center"/>
    </xf>
    <xf numFmtId="180" fontId="27" fillId="0" borderId="73" xfId="0" applyNumberFormat="1" applyFont="1" applyBorder="1" applyAlignment="1">
      <alignment horizontal="right"/>
    </xf>
    <xf numFmtId="0" fontId="22" fillId="0" borderId="23" xfId="0" applyFont="1" applyBorder="1" applyAlignment="1">
      <alignment horizontal="left" vertical="center" shrinkToFit="1"/>
    </xf>
    <xf numFmtId="0" fontId="22" fillId="0" borderId="67" xfId="0" applyFont="1" applyBorder="1" applyAlignment="1">
      <alignment vertical="center" shrinkToFit="1"/>
    </xf>
    <xf numFmtId="0" fontId="42" fillId="0" borderId="49" xfId="0" applyFont="1" applyBorder="1" applyAlignment="1">
      <alignment horizontal="center" vertical="center" shrinkToFit="1"/>
    </xf>
    <xf numFmtId="0" fontId="20" fillId="0" borderId="49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shrinkToFit="1"/>
    </xf>
    <xf numFmtId="178" fontId="33" fillId="0" borderId="50" xfId="0" applyNumberFormat="1" applyFont="1" applyBorder="1" applyAlignment="1">
      <alignment horizontal="center" vertical="center" wrapText="1"/>
    </xf>
    <xf numFmtId="178" fontId="33" fillId="0" borderId="60" xfId="0" applyNumberFormat="1" applyFont="1" applyBorder="1" applyAlignment="1">
      <alignment horizontal="center" vertical="center" wrapText="1"/>
    </xf>
    <xf numFmtId="178" fontId="33" fillId="0" borderId="66" xfId="0" applyNumberFormat="1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1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8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wrapText="1"/>
    </xf>
    <xf numFmtId="178" fontId="33" fillId="0" borderId="40" xfId="0" applyNumberFormat="1" applyFont="1" applyBorder="1" applyAlignment="1">
      <alignment horizontal="center" vertical="center" wrapText="1"/>
    </xf>
    <xf numFmtId="178" fontId="33" fillId="0" borderId="43" xfId="0" applyNumberFormat="1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178" fontId="33" fillId="0" borderId="41" xfId="0" applyNumberFormat="1" applyFont="1" applyBorder="1" applyAlignment="1">
      <alignment horizontal="center" vertical="center" wrapText="1"/>
    </xf>
    <xf numFmtId="178" fontId="33" fillId="0" borderId="62" xfId="0" applyNumberFormat="1" applyFont="1" applyBorder="1" applyAlignment="1">
      <alignment horizontal="center" vertical="center" wrapText="1"/>
    </xf>
    <xf numFmtId="178" fontId="33" fillId="0" borderId="49" xfId="0" applyNumberFormat="1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 shrinkToFit="1"/>
    </xf>
    <xf numFmtId="0" fontId="20" fillId="0" borderId="60" xfId="0" applyFont="1" applyBorder="1" applyAlignment="1">
      <alignment horizontal="center" vertical="center" shrinkToFit="1"/>
    </xf>
    <xf numFmtId="0" fontId="20" fillId="0" borderId="56" xfId="0" applyFont="1" applyBorder="1" applyAlignment="1">
      <alignment horizontal="center" vertical="center" shrinkToFit="1"/>
    </xf>
    <xf numFmtId="0" fontId="20" fillId="0" borderId="57" xfId="0" applyFont="1" applyBorder="1" applyAlignment="1">
      <alignment horizontal="center" vertical="center" shrinkToFit="1"/>
    </xf>
    <xf numFmtId="178" fontId="33" fillId="0" borderId="48" xfId="0" applyNumberFormat="1" applyFont="1" applyBorder="1" applyAlignment="1">
      <alignment horizontal="center" vertical="center" wrapText="1"/>
    </xf>
    <xf numFmtId="178" fontId="33" fillId="0" borderId="46" xfId="0" applyNumberFormat="1" applyFont="1" applyBorder="1" applyAlignment="1">
      <alignment horizontal="center" vertical="center" wrapText="1"/>
    </xf>
    <xf numFmtId="0" fontId="42" fillId="0" borderId="54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0" fontId="20" fillId="0" borderId="51" xfId="0" applyFont="1" applyBorder="1" applyAlignment="1">
      <alignment horizontal="center" vertical="center" shrinkToFit="1"/>
    </xf>
    <xf numFmtId="0" fontId="42" fillId="0" borderId="57" xfId="0" applyFont="1" applyBorder="1" applyAlignment="1">
      <alignment horizontal="center" vertical="center" shrinkToFit="1"/>
    </xf>
    <xf numFmtId="0" fontId="42" fillId="0" borderId="57" xfId="0" applyFont="1" applyBorder="1" applyAlignment="1">
      <alignment horizontal="center" vertical="center" wrapText="1"/>
    </xf>
    <xf numFmtId="178" fontId="33" fillId="0" borderId="39" xfId="0" applyNumberFormat="1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 shrinkToFit="1"/>
    </xf>
    <xf numFmtId="0" fontId="20" fillId="0" borderId="50" xfId="0" applyFont="1" applyBorder="1" applyAlignment="1">
      <alignment horizontal="center" vertical="center" wrapText="1" shrinkToFit="1"/>
    </xf>
    <xf numFmtId="0" fontId="20" fillId="0" borderId="55" xfId="0" applyFont="1" applyBorder="1" applyAlignment="1">
      <alignment horizontal="center" vertical="center" shrinkToFit="1"/>
    </xf>
    <xf numFmtId="0" fontId="38" fillId="0" borderId="0" xfId="19" applyFont="1" applyAlignment="1">
      <alignment horizontal="left"/>
    </xf>
    <xf numFmtId="0" fontId="35" fillId="0" borderId="0" xfId="0" applyFont="1" applyAlignment="1">
      <alignment horizontal="center" vertical="center"/>
    </xf>
    <xf numFmtId="0" fontId="20" fillId="0" borderId="59" xfId="0" applyFont="1" applyBorder="1" applyAlignment="1">
      <alignment horizontal="center" vertical="center" shrinkToFit="1"/>
    </xf>
    <xf numFmtId="178" fontId="32" fillId="0" borderId="88" xfId="0" applyNumberFormat="1" applyFont="1" applyBorder="1" applyAlignment="1">
      <alignment horizontal="center" vertical="center" wrapText="1"/>
    </xf>
    <xf numFmtId="178" fontId="32" fillId="0" borderId="82" xfId="0" applyNumberFormat="1" applyFont="1" applyBorder="1" applyAlignment="1">
      <alignment horizontal="center" vertical="center" wrapText="1"/>
    </xf>
    <xf numFmtId="178" fontId="32" fillId="0" borderId="43" xfId="0" applyNumberFormat="1" applyFont="1" applyBorder="1" applyAlignment="1">
      <alignment horizontal="center" vertical="center" wrapText="1"/>
    </xf>
    <xf numFmtId="178" fontId="32" fillId="0" borderId="46" xfId="0" applyNumberFormat="1" applyFont="1" applyBorder="1" applyAlignment="1">
      <alignment horizontal="center" vertical="center" wrapText="1"/>
    </xf>
    <xf numFmtId="178" fontId="32" fillId="0" borderId="40" xfId="0" applyNumberFormat="1" applyFont="1" applyBorder="1" applyAlignment="1">
      <alignment horizontal="center" vertical="center" wrapText="1"/>
    </xf>
    <xf numFmtId="178" fontId="32" fillId="0" borderId="41" xfId="0" applyNumberFormat="1" applyFont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 shrinkToFit="1"/>
    </xf>
    <xf numFmtId="0" fontId="42" fillId="0" borderId="55" xfId="0" applyFont="1" applyBorder="1" applyAlignment="1">
      <alignment horizontal="center" vertical="center" shrinkToFit="1"/>
    </xf>
    <xf numFmtId="0" fontId="42" fillId="0" borderId="59" xfId="0" applyFont="1" applyBorder="1" applyAlignment="1">
      <alignment horizontal="center" vertical="center" shrinkToFit="1"/>
    </xf>
    <xf numFmtId="0" fontId="42" fillId="0" borderId="53" xfId="0" applyFont="1" applyBorder="1" applyAlignment="1">
      <alignment horizontal="center" vertical="center" shrinkToFit="1"/>
    </xf>
    <xf numFmtId="0" fontId="42" fillId="0" borderId="54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 shrinkToFit="1"/>
    </xf>
    <xf numFmtId="0" fontId="45" fillId="0" borderId="0" xfId="19" applyFont="1" applyAlignment="1">
      <alignment horizontal="left" vertical="center"/>
    </xf>
    <xf numFmtId="0" fontId="42" fillId="0" borderId="50" xfId="0" applyFont="1" applyBorder="1" applyAlignment="1">
      <alignment horizontal="center" vertical="center" shrinkToFit="1"/>
    </xf>
    <xf numFmtId="0" fontId="42" fillId="0" borderId="60" xfId="0" applyFont="1" applyBorder="1" applyAlignment="1">
      <alignment horizontal="center" vertical="center" shrinkToFit="1"/>
    </xf>
    <xf numFmtId="0" fontId="42" fillId="0" borderId="51" xfId="0" applyFont="1" applyBorder="1" applyAlignment="1">
      <alignment horizontal="center" vertical="center" shrinkToFit="1"/>
    </xf>
    <xf numFmtId="0" fontId="43" fillId="0" borderId="54" xfId="0" applyFont="1" applyBorder="1" applyAlignment="1">
      <alignment horizontal="left" vertical="center" shrinkToFit="1"/>
    </xf>
    <xf numFmtId="0" fontId="43" fillId="0" borderId="0" xfId="0" applyFont="1" applyAlignment="1">
      <alignment horizontal="left" vertical="center" shrinkToFit="1"/>
    </xf>
    <xf numFmtId="0" fontId="43" fillId="0" borderId="53" xfId="0" applyFont="1" applyBorder="1" applyAlignment="1">
      <alignment horizontal="left" vertical="center" shrinkToFit="1"/>
    </xf>
    <xf numFmtId="0" fontId="43" fillId="0" borderId="64" xfId="0" applyFont="1" applyBorder="1" applyAlignment="1">
      <alignment horizontal="left" vertical="center" shrinkToFit="1"/>
    </xf>
    <xf numFmtId="0" fontId="43" fillId="0" borderId="72" xfId="0" applyFont="1" applyBorder="1" applyAlignment="1">
      <alignment horizontal="left" vertical="center" shrinkToFit="1"/>
    </xf>
    <xf numFmtId="0" fontId="43" fillId="0" borderId="90" xfId="0" applyFont="1" applyBorder="1" applyAlignment="1">
      <alignment horizontal="left" vertical="center" shrinkToFit="1"/>
    </xf>
    <xf numFmtId="0" fontId="42" fillId="0" borderId="54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58" xfId="0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53" xfId="0" applyFont="1" applyBorder="1" applyAlignment="1">
      <alignment horizontal="center" vertical="center" shrinkToFit="1"/>
    </xf>
    <xf numFmtId="0" fontId="33" fillId="0" borderId="5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top"/>
    </xf>
    <xf numFmtId="0" fontId="21" fillId="0" borderId="44" xfId="0" applyFont="1" applyBorder="1" applyAlignment="1">
      <alignment horizontal="right" vertical="top"/>
    </xf>
    <xf numFmtId="0" fontId="21" fillId="0" borderId="25" xfId="0" applyFont="1" applyBorder="1" applyAlignment="1">
      <alignment horizontal="center" vertical="center" textRotation="180" shrinkToFit="1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textRotation="255" shrinkToFit="1"/>
    </xf>
    <xf numFmtId="0" fontId="22" fillId="0" borderId="67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shrinkToFit="1"/>
    </xf>
    <xf numFmtId="0" fontId="44" fillId="0" borderId="72" xfId="0" applyFont="1" applyBorder="1" applyAlignment="1">
      <alignment horizontal="left" shrinkToFit="1"/>
    </xf>
    <xf numFmtId="0" fontId="41" fillId="0" borderId="80" xfId="0" applyFont="1" applyBorder="1" applyAlignment="1">
      <alignment horizontal="center" shrinkToFit="1"/>
    </xf>
    <xf numFmtId="0" fontId="28" fillId="0" borderId="0" xfId="0" applyFont="1" applyAlignment="1">
      <alignment horizontal="left" vertical="center"/>
    </xf>
    <xf numFmtId="0" fontId="39" fillId="0" borderId="30" xfId="0" applyFont="1" applyBorder="1" applyAlignment="1">
      <alignment horizontal="center" vertical="center" wrapText="1" shrinkToFit="1"/>
    </xf>
    <xf numFmtId="0" fontId="39" fillId="0" borderId="20" xfId="0" applyFont="1" applyBorder="1" applyAlignment="1">
      <alignment horizontal="center" vertical="center" wrapText="1" shrinkToFit="1"/>
    </xf>
    <xf numFmtId="0" fontId="39" fillId="0" borderId="67" xfId="0" applyFont="1" applyBorder="1" applyAlignment="1">
      <alignment horizontal="center" vertical="center" wrapText="1" shrinkToFit="1"/>
    </xf>
    <xf numFmtId="0" fontId="46" fillId="0" borderId="5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58" xfId="0" applyFont="1" applyBorder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6600FF"/>
      <color rgb="FFFF3399"/>
      <color rgb="FF008000"/>
      <color rgb="FF00CC00"/>
      <color rgb="FFFF9933"/>
      <color rgb="FFCC66FF"/>
      <color rgb="FF66FF33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4</xdr:row>
      <xdr:rowOff>0</xdr:rowOff>
    </xdr:from>
    <xdr:to>
      <xdr:col>20</xdr:col>
      <xdr:colOff>533400</xdr:colOff>
      <xdr:row>4</xdr:row>
      <xdr:rowOff>371475</xdr:rowOff>
    </xdr:to>
    <xdr:sp macro="" textlink="">
      <xdr:nvSpPr>
        <xdr:cNvPr id="11" name="WordArt 243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954125" y="200025"/>
          <a:ext cx="1962150" cy="609600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3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(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早餐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)</a:t>
          </a:r>
          <a:endParaRPr lang="zh-TW" altLang="en-US" sz="3600" kern="10" spc="0">
            <a:ln>
              <a:noFill/>
            </a:ln>
            <a:solidFill>
              <a:srgbClr val="FF3399"/>
            </a:solidFill>
            <a:effectLst>
              <a:outerShdw dist="45791" dir="2021404" algn="ctr" rotWithShape="0">
                <a:srgbClr val="B2B2B2">
                  <a:alpha val="80000"/>
                </a:srgbClr>
              </a:outerShdw>
            </a:effectLst>
            <a:latin typeface="華康POP1體W9(P)" panose="040B0900000000000000" pitchFamily="82" charset="-120"/>
            <a:ea typeface="華康POP1體W9(P)" panose="040B0900000000000000" pitchFamily="82" charset="-120"/>
          </a:endParaRPr>
        </a:p>
      </xdr:txBody>
    </xdr:sp>
    <xdr:clientData/>
  </xdr:twoCellAnchor>
  <xdr:twoCellAnchor>
    <xdr:from>
      <xdr:col>9</xdr:col>
      <xdr:colOff>14968</xdr:colOff>
      <xdr:row>4</xdr:row>
      <xdr:rowOff>29935</xdr:rowOff>
    </xdr:from>
    <xdr:to>
      <xdr:col>11</xdr:col>
      <xdr:colOff>382361</xdr:colOff>
      <xdr:row>4</xdr:row>
      <xdr:rowOff>391885</xdr:rowOff>
    </xdr:to>
    <xdr:sp macro="" textlink="">
      <xdr:nvSpPr>
        <xdr:cNvPr id="24" name="WordArt 1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034768" y="29935"/>
          <a:ext cx="1826079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</a:p>
      </xdr:txBody>
    </xdr:sp>
    <xdr:clientData/>
  </xdr:twoCellAnchor>
  <xdr:twoCellAnchor editAs="oneCell">
    <xdr:from>
      <xdr:col>2</xdr:col>
      <xdr:colOff>587827</xdr:colOff>
      <xdr:row>1</xdr:row>
      <xdr:rowOff>10886</xdr:rowOff>
    </xdr:from>
    <xdr:to>
      <xdr:col>5</xdr:col>
      <xdr:colOff>572879</xdr:colOff>
      <xdr:row>4</xdr:row>
      <xdr:rowOff>286993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227" y="217715"/>
          <a:ext cx="2173081" cy="896592"/>
        </a:xfrm>
        <a:prstGeom prst="rect">
          <a:avLst/>
        </a:prstGeom>
      </xdr:spPr>
    </xdr:pic>
    <xdr:clientData/>
  </xdr:twoCellAnchor>
  <xdr:twoCellAnchor editAs="oneCell">
    <xdr:from>
      <xdr:col>19</xdr:col>
      <xdr:colOff>261256</xdr:colOff>
      <xdr:row>43</xdr:row>
      <xdr:rowOff>32658</xdr:rowOff>
    </xdr:from>
    <xdr:to>
      <xdr:col>20</xdr:col>
      <xdr:colOff>527118</xdr:colOff>
      <xdr:row>47</xdr:row>
      <xdr:rowOff>217714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56E152D1-B79D-4E42-81EA-BFFE45638F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13574485" y="10776858"/>
          <a:ext cx="995204" cy="1142999"/>
        </a:xfrm>
        <a:prstGeom prst="rect">
          <a:avLst/>
        </a:prstGeom>
      </xdr:spPr>
    </xdr:pic>
    <xdr:clientData/>
  </xdr:twoCellAnchor>
  <xdr:twoCellAnchor editAs="oneCell">
    <xdr:from>
      <xdr:col>2</xdr:col>
      <xdr:colOff>54429</xdr:colOff>
      <xdr:row>50</xdr:row>
      <xdr:rowOff>76201</xdr:rowOff>
    </xdr:from>
    <xdr:to>
      <xdr:col>4</xdr:col>
      <xdr:colOff>550061</xdr:colOff>
      <xdr:row>52</xdr:row>
      <xdr:rowOff>125186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E040D0A0-0141-4DBB-84A1-CD0B167714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984069" y="10668001"/>
          <a:ext cx="1958672" cy="369025"/>
        </a:xfrm>
        <a:prstGeom prst="rect">
          <a:avLst/>
        </a:prstGeom>
      </xdr:spPr>
    </xdr:pic>
    <xdr:clientData/>
  </xdr:twoCellAnchor>
  <xdr:twoCellAnchor editAs="oneCell">
    <xdr:from>
      <xdr:col>5</xdr:col>
      <xdr:colOff>674915</xdr:colOff>
      <xdr:row>50</xdr:row>
      <xdr:rowOff>54428</xdr:rowOff>
    </xdr:from>
    <xdr:to>
      <xdr:col>8</xdr:col>
      <xdr:colOff>227008</xdr:colOff>
      <xdr:row>52</xdr:row>
      <xdr:rowOff>191589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AE463D04-ACC1-422E-A6A0-0566707668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373" r="18565" b="74676"/>
        <a:stretch/>
      </xdr:blipFill>
      <xdr:spPr>
        <a:xfrm>
          <a:off x="3821975" y="10646228"/>
          <a:ext cx="1746653" cy="457201"/>
        </a:xfrm>
        <a:prstGeom prst="rect">
          <a:avLst/>
        </a:prstGeom>
      </xdr:spPr>
    </xdr:pic>
    <xdr:clientData/>
  </xdr:twoCellAnchor>
  <xdr:twoCellAnchor editAs="oneCell">
    <xdr:from>
      <xdr:col>10</xdr:col>
      <xdr:colOff>119743</xdr:colOff>
      <xdr:row>50</xdr:row>
      <xdr:rowOff>97971</xdr:rowOff>
    </xdr:from>
    <xdr:to>
      <xdr:col>11</xdr:col>
      <xdr:colOff>601980</xdr:colOff>
      <xdr:row>52</xdr:row>
      <xdr:rowOff>180702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A828F525-80A8-405E-9BAB-452D05C58E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58" t="80796" r="12015" b="11543"/>
        <a:stretch/>
      </xdr:blipFill>
      <xdr:spPr bwMode="auto">
        <a:xfrm>
          <a:off x="6962503" y="10689771"/>
          <a:ext cx="1213757" cy="4027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V53"/>
  <sheetViews>
    <sheetView zoomScaleNormal="100" workbookViewId="0">
      <selection activeCell="N8" sqref="N8:Q8"/>
    </sheetView>
  </sheetViews>
  <sheetFormatPr defaultColWidth="9" defaultRowHeight="16.2" x14ac:dyDescent="0.3"/>
  <cols>
    <col min="1" max="1" width="2.6640625" style="81" customWidth="1"/>
    <col min="2" max="20" width="10.6640625" style="83" customWidth="1"/>
    <col min="21" max="21" width="9.44140625" style="83" customWidth="1"/>
    <col min="22" max="16384" width="9" style="81"/>
  </cols>
  <sheetData>
    <row r="5" spans="2:21" ht="35.1" customHeight="1" thickBot="1" x14ac:dyDescent="0.45">
      <c r="B5" s="233"/>
      <c r="C5" s="233"/>
      <c r="D5" s="233"/>
      <c r="E5" s="233"/>
      <c r="F5" s="233"/>
      <c r="J5" s="232"/>
      <c r="K5" s="232"/>
      <c r="L5" s="232"/>
      <c r="M5" s="232"/>
      <c r="N5" s="232"/>
      <c r="O5" s="232"/>
      <c r="P5" s="232"/>
      <c r="Q5" s="107"/>
      <c r="R5" s="107"/>
      <c r="S5" s="107"/>
      <c r="T5" s="107"/>
    </row>
    <row r="6" spans="2:21" s="124" customFormat="1" ht="18" customHeight="1" x14ac:dyDescent="0.4">
      <c r="B6" s="228" t="s">
        <v>154</v>
      </c>
      <c r="C6" s="210"/>
      <c r="D6" s="210"/>
      <c r="E6" s="210"/>
      <c r="F6" s="210" t="s">
        <v>155</v>
      </c>
      <c r="G6" s="210"/>
      <c r="H6" s="210"/>
      <c r="I6" s="211"/>
      <c r="J6" s="210" t="s">
        <v>156</v>
      </c>
      <c r="K6" s="210"/>
      <c r="L6" s="210"/>
      <c r="M6" s="210"/>
      <c r="N6" s="210" t="s">
        <v>157</v>
      </c>
      <c r="O6" s="210"/>
      <c r="P6" s="210"/>
      <c r="Q6" s="210"/>
      <c r="R6" s="222" t="s">
        <v>158</v>
      </c>
      <c r="S6" s="210"/>
      <c r="T6" s="210"/>
      <c r="U6" s="213"/>
    </row>
    <row r="7" spans="2:21" s="124" customFormat="1" ht="16.2" customHeight="1" x14ac:dyDescent="0.4">
      <c r="B7" s="202" t="s">
        <v>233</v>
      </c>
      <c r="C7" s="203"/>
      <c r="D7" s="203"/>
      <c r="E7" s="204"/>
      <c r="F7" s="186" t="s">
        <v>174</v>
      </c>
      <c r="G7" s="187"/>
      <c r="H7" s="187"/>
      <c r="I7" s="197"/>
      <c r="J7" s="204" t="s">
        <v>234</v>
      </c>
      <c r="K7" s="231"/>
      <c r="L7" s="231"/>
      <c r="M7" s="231"/>
      <c r="N7" s="203" t="s">
        <v>76</v>
      </c>
      <c r="O7" s="203"/>
      <c r="P7" s="203"/>
      <c r="Q7" s="203"/>
      <c r="R7" s="203" t="s">
        <v>182</v>
      </c>
      <c r="S7" s="203"/>
      <c r="T7" s="203"/>
      <c r="U7" s="203"/>
    </row>
    <row r="8" spans="2:21" s="124" customFormat="1" ht="16.2" customHeight="1" x14ac:dyDescent="0.4">
      <c r="B8" s="192"/>
      <c r="C8" s="193"/>
      <c r="D8" s="193"/>
      <c r="E8" s="193"/>
      <c r="F8" s="194" t="s">
        <v>181</v>
      </c>
      <c r="G8" s="193"/>
      <c r="H8" s="193"/>
      <c r="I8" s="198"/>
      <c r="J8" s="194" t="s">
        <v>236</v>
      </c>
      <c r="K8" s="193"/>
      <c r="L8" s="193"/>
      <c r="M8" s="193"/>
      <c r="N8" s="288" t="s">
        <v>249</v>
      </c>
      <c r="O8" s="289"/>
      <c r="P8" s="289"/>
      <c r="Q8" s="290"/>
      <c r="R8" s="194" t="s">
        <v>213</v>
      </c>
      <c r="S8" s="193"/>
      <c r="T8" s="193"/>
      <c r="U8" s="198"/>
    </row>
    <row r="9" spans="2:21" s="124" customFormat="1" ht="16.2" customHeight="1" x14ac:dyDescent="0.4">
      <c r="B9" s="192"/>
      <c r="C9" s="193"/>
      <c r="D9" s="193"/>
      <c r="E9" s="198"/>
      <c r="F9" s="186" t="s">
        <v>178</v>
      </c>
      <c r="G9" s="187"/>
      <c r="H9" s="187"/>
      <c r="I9" s="197"/>
      <c r="J9" s="186"/>
      <c r="K9" s="187"/>
      <c r="L9" s="187"/>
      <c r="M9" s="197"/>
      <c r="N9" s="186"/>
      <c r="O9" s="187"/>
      <c r="P9" s="187"/>
      <c r="Q9" s="197"/>
      <c r="R9" s="186"/>
      <c r="S9" s="187"/>
      <c r="T9" s="187"/>
      <c r="U9" s="197"/>
    </row>
    <row r="10" spans="2:21" s="124" customFormat="1" ht="16.2" customHeight="1" x14ac:dyDescent="0.4">
      <c r="B10" s="219"/>
      <c r="C10" s="220"/>
      <c r="D10" s="220"/>
      <c r="E10" s="186"/>
      <c r="F10" s="186" t="s">
        <v>179</v>
      </c>
      <c r="G10" s="187"/>
      <c r="H10" s="187"/>
      <c r="I10" s="197"/>
      <c r="J10" s="186"/>
      <c r="K10" s="187"/>
      <c r="L10" s="187"/>
      <c r="M10" s="197"/>
      <c r="N10" s="186"/>
      <c r="O10" s="187"/>
      <c r="P10" s="187"/>
      <c r="Q10" s="197"/>
      <c r="R10" s="186"/>
      <c r="S10" s="187"/>
      <c r="T10" s="187"/>
      <c r="U10" s="197"/>
    </row>
    <row r="11" spans="2:21" s="124" customFormat="1" ht="16.2" customHeight="1" x14ac:dyDescent="0.4">
      <c r="B11" s="199"/>
      <c r="C11" s="195"/>
      <c r="D11" s="195"/>
      <c r="E11" s="200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</row>
    <row r="12" spans="2:21" s="124" customFormat="1" ht="16.2" customHeight="1" x14ac:dyDescent="0.4">
      <c r="B12" s="216"/>
      <c r="C12" s="185"/>
      <c r="D12" s="185"/>
      <c r="E12" s="217"/>
      <c r="F12" s="217"/>
      <c r="G12" s="218"/>
      <c r="H12" s="218"/>
      <c r="I12" s="225"/>
      <c r="J12" s="185" t="s">
        <v>180</v>
      </c>
      <c r="K12" s="185"/>
      <c r="L12" s="185"/>
      <c r="M12" s="185"/>
      <c r="N12" s="217"/>
      <c r="O12" s="218"/>
      <c r="P12" s="218"/>
      <c r="Q12" s="225"/>
      <c r="R12" s="217" t="s">
        <v>237</v>
      </c>
      <c r="S12" s="218"/>
      <c r="T12" s="218"/>
      <c r="U12" s="225"/>
    </row>
    <row r="13" spans="2:21" s="91" customFormat="1" ht="12.9" customHeight="1" x14ac:dyDescent="0.25">
      <c r="B13" s="92" t="s">
        <v>42</v>
      </c>
      <c r="C13" s="93">
        <v>0</v>
      </c>
      <c r="D13" s="94" t="s">
        <v>9</v>
      </c>
      <c r="E13" s="95">
        <v>0</v>
      </c>
      <c r="F13" s="94" t="s">
        <v>42</v>
      </c>
      <c r="G13" s="93">
        <f>第一週明細!W20</f>
        <v>418.5</v>
      </c>
      <c r="H13" s="94" t="s">
        <v>9</v>
      </c>
      <c r="I13" s="95">
        <f>第一週明細!W16</f>
        <v>12.5</v>
      </c>
      <c r="J13" s="102" t="s">
        <v>75</v>
      </c>
      <c r="K13" s="101">
        <f>第一週明細!W28</f>
        <v>499.7</v>
      </c>
      <c r="L13" s="102" t="s">
        <v>9</v>
      </c>
      <c r="M13" s="103">
        <f>第一週明細!W24</f>
        <v>4.5</v>
      </c>
      <c r="N13" s="94" t="s">
        <v>42</v>
      </c>
      <c r="O13" s="93">
        <f>第一週明細!W36</f>
        <v>407.5</v>
      </c>
      <c r="P13" s="94" t="s">
        <v>9</v>
      </c>
      <c r="Q13" s="95">
        <f>第一週明細!W32</f>
        <v>7.5</v>
      </c>
      <c r="R13" s="178" t="s">
        <v>42</v>
      </c>
      <c r="S13" s="101">
        <f>第一週明細!W44</f>
        <v>431.7</v>
      </c>
      <c r="T13" s="111" t="s">
        <v>46</v>
      </c>
      <c r="U13" s="117">
        <f>第一週明細!W40</f>
        <v>4.5</v>
      </c>
    </row>
    <row r="14" spans="2:21" s="91" customFormat="1" ht="12.9" customHeight="1" thickBot="1" x14ac:dyDescent="0.3">
      <c r="B14" s="96" t="s">
        <v>7</v>
      </c>
      <c r="C14" s="97">
        <v>0</v>
      </c>
      <c r="D14" s="98" t="s">
        <v>11</v>
      </c>
      <c r="E14" s="97">
        <v>0</v>
      </c>
      <c r="F14" s="98" t="s">
        <v>7</v>
      </c>
      <c r="G14" s="97">
        <f>第一週明細!W14</f>
        <v>60</v>
      </c>
      <c r="H14" s="98" t="s">
        <v>45</v>
      </c>
      <c r="I14" s="97">
        <f>第一週明細!W18</f>
        <v>16.5</v>
      </c>
      <c r="J14" s="98" t="s">
        <v>7</v>
      </c>
      <c r="K14" s="97">
        <f>第一週明細!W22</f>
        <v>97.5</v>
      </c>
      <c r="L14" s="98" t="s">
        <v>11</v>
      </c>
      <c r="M14" s="97">
        <f>第一週明細!W26</f>
        <v>17.3</v>
      </c>
      <c r="N14" s="112" t="s">
        <v>7</v>
      </c>
      <c r="O14" s="113">
        <f>第一週明細!W30</f>
        <v>67.5</v>
      </c>
      <c r="P14" s="112" t="s">
        <v>11</v>
      </c>
      <c r="Q14" s="97">
        <f>第一週明細!W34</f>
        <v>17.5</v>
      </c>
      <c r="R14" s="179" t="s">
        <v>41</v>
      </c>
      <c r="S14" s="97">
        <f>第一週明細!W38</f>
        <v>82.5</v>
      </c>
      <c r="T14" s="123" t="s">
        <v>43</v>
      </c>
      <c r="U14" s="122">
        <f>第一週明細!W42</f>
        <v>15.3</v>
      </c>
    </row>
    <row r="15" spans="2:21" s="124" customFormat="1" ht="18" customHeight="1" x14ac:dyDescent="0.4">
      <c r="B15" s="221" t="s">
        <v>159</v>
      </c>
      <c r="C15" s="215"/>
      <c r="D15" s="215"/>
      <c r="E15" s="189"/>
      <c r="F15" s="215" t="s">
        <v>160</v>
      </c>
      <c r="G15" s="215"/>
      <c r="H15" s="215"/>
      <c r="I15" s="215"/>
      <c r="J15" s="222" t="s">
        <v>161</v>
      </c>
      <c r="K15" s="210"/>
      <c r="L15" s="210"/>
      <c r="M15" s="211"/>
      <c r="N15" s="210" t="s">
        <v>162</v>
      </c>
      <c r="O15" s="210"/>
      <c r="P15" s="210"/>
      <c r="Q15" s="211"/>
      <c r="R15" s="210" t="s">
        <v>163</v>
      </c>
      <c r="S15" s="210"/>
      <c r="T15" s="210"/>
      <c r="U15" s="213"/>
    </row>
    <row r="16" spans="2:21" s="124" customFormat="1" ht="16.2" customHeight="1" x14ac:dyDescent="0.4">
      <c r="B16" s="202" t="s">
        <v>233</v>
      </c>
      <c r="C16" s="203"/>
      <c r="D16" s="203"/>
      <c r="E16" s="204"/>
      <c r="F16" s="204" t="s">
        <v>101</v>
      </c>
      <c r="G16" s="231"/>
      <c r="H16" s="231"/>
      <c r="I16" s="234"/>
      <c r="J16" s="231" t="s">
        <v>246</v>
      </c>
      <c r="K16" s="231"/>
      <c r="L16" s="231"/>
      <c r="M16" s="231"/>
      <c r="N16" s="203" t="s">
        <v>247</v>
      </c>
      <c r="O16" s="203"/>
      <c r="P16" s="203"/>
      <c r="Q16" s="203"/>
      <c r="R16" s="204" t="s">
        <v>244</v>
      </c>
      <c r="S16" s="231"/>
      <c r="T16" s="231"/>
      <c r="U16" s="234"/>
    </row>
    <row r="17" spans="2:21" s="124" customFormat="1" ht="16.2" customHeight="1" x14ac:dyDescent="0.4">
      <c r="B17" s="192"/>
      <c r="C17" s="193"/>
      <c r="D17" s="193"/>
      <c r="E17" s="193"/>
      <c r="F17" s="223" t="s">
        <v>241</v>
      </c>
      <c r="G17" s="224"/>
      <c r="H17" s="224"/>
      <c r="I17" s="224"/>
      <c r="J17" s="194" t="s">
        <v>115</v>
      </c>
      <c r="K17" s="193"/>
      <c r="L17" s="193"/>
      <c r="M17" s="193"/>
      <c r="N17" s="194" t="s">
        <v>248</v>
      </c>
      <c r="O17" s="193"/>
      <c r="P17" s="193"/>
      <c r="Q17" s="198"/>
      <c r="R17" s="194"/>
      <c r="S17" s="193"/>
      <c r="T17" s="193"/>
      <c r="U17" s="198"/>
    </row>
    <row r="18" spans="2:21" s="124" customFormat="1" ht="16.2" customHeight="1" x14ac:dyDescent="0.4">
      <c r="B18" s="192"/>
      <c r="C18" s="193"/>
      <c r="D18" s="193"/>
      <c r="E18" s="198"/>
      <c r="F18" s="223"/>
      <c r="G18" s="224"/>
      <c r="H18" s="224"/>
      <c r="I18" s="224"/>
      <c r="J18" s="186"/>
      <c r="K18" s="187"/>
      <c r="L18" s="187"/>
      <c r="M18" s="187"/>
      <c r="N18" s="194"/>
      <c r="O18" s="193"/>
      <c r="P18" s="193"/>
      <c r="Q18" s="198"/>
      <c r="R18" s="186"/>
      <c r="S18" s="187"/>
      <c r="T18" s="187"/>
      <c r="U18" s="197"/>
    </row>
    <row r="19" spans="2:21" s="124" customFormat="1" ht="16.2" customHeight="1" x14ac:dyDescent="0.4">
      <c r="B19" s="219"/>
      <c r="C19" s="220"/>
      <c r="D19" s="220"/>
      <c r="E19" s="186"/>
      <c r="F19" s="220"/>
      <c r="G19" s="220"/>
      <c r="H19" s="220"/>
      <c r="I19" s="220"/>
      <c r="J19" s="220"/>
      <c r="K19" s="220"/>
      <c r="L19" s="220"/>
      <c r="M19" s="186"/>
      <c r="N19" s="194"/>
      <c r="O19" s="193"/>
      <c r="P19" s="193"/>
      <c r="Q19" s="198"/>
      <c r="R19" s="220"/>
      <c r="S19" s="220"/>
      <c r="T19" s="220"/>
      <c r="U19" s="220"/>
    </row>
    <row r="20" spans="2:21" s="124" customFormat="1" ht="16.2" customHeight="1" x14ac:dyDescent="0.4">
      <c r="B20" s="199"/>
      <c r="C20" s="195"/>
      <c r="D20" s="195"/>
      <c r="E20" s="200"/>
      <c r="F20" s="195"/>
      <c r="G20" s="195"/>
      <c r="H20" s="195"/>
      <c r="I20" s="195"/>
      <c r="J20" s="195"/>
      <c r="K20" s="195"/>
      <c r="L20" s="195"/>
      <c r="M20" s="200"/>
      <c r="N20" s="195"/>
      <c r="O20" s="195"/>
      <c r="P20" s="195"/>
      <c r="Q20" s="195"/>
      <c r="R20" s="195"/>
      <c r="S20" s="195"/>
      <c r="T20" s="195"/>
      <c r="U20" s="195"/>
    </row>
    <row r="21" spans="2:21" s="124" customFormat="1" ht="16.2" customHeight="1" x14ac:dyDescent="0.4">
      <c r="B21" s="216"/>
      <c r="C21" s="185"/>
      <c r="D21" s="185"/>
      <c r="E21" s="217"/>
      <c r="F21" s="229"/>
      <c r="G21" s="229"/>
      <c r="H21" s="229"/>
      <c r="I21" s="229"/>
      <c r="J21" s="229" t="s">
        <v>183</v>
      </c>
      <c r="K21" s="229"/>
      <c r="L21" s="229"/>
      <c r="M21" s="230"/>
      <c r="N21" s="217" t="s">
        <v>237</v>
      </c>
      <c r="O21" s="218"/>
      <c r="P21" s="218"/>
      <c r="Q21" s="225"/>
      <c r="R21" s="185" t="s">
        <v>180</v>
      </c>
      <c r="S21" s="185"/>
      <c r="T21" s="185"/>
      <c r="U21" s="185"/>
    </row>
    <row r="22" spans="2:21" s="91" customFormat="1" ht="12.9" customHeight="1" x14ac:dyDescent="0.25">
      <c r="B22" s="92" t="s">
        <v>42</v>
      </c>
      <c r="C22" s="93">
        <v>0</v>
      </c>
      <c r="D22" s="94" t="s">
        <v>9</v>
      </c>
      <c r="E22" s="95">
        <v>0</v>
      </c>
      <c r="F22" s="94" t="s">
        <v>42</v>
      </c>
      <c r="G22" s="93">
        <f>第二週明細!W20</f>
        <v>449.6</v>
      </c>
      <c r="H22" s="94" t="s">
        <v>9</v>
      </c>
      <c r="I22" s="95">
        <f>第二週明細!W16</f>
        <v>8</v>
      </c>
      <c r="J22" s="94" t="s">
        <v>48</v>
      </c>
      <c r="K22" s="93">
        <f>第二週明細!W28</f>
        <v>389.8</v>
      </c>
      <c r="L22" s="94" t="s">
        <v>9</v>
      </c>
      <c r="M22" s="99">
        <f>第二週明細!W24</f>
        <v>8.1999999999999993</v>
      </c>
      <c r="N22" s="94" t="s">
        <v>42</v>
      </c>
      <c r="O22" s="93">
        <f>第二週明細!W36</f>
        <v>480.8</v>
      </c>
      <c r="P22" s="94" t="s">
        <v>9</v>
      </c>
      <c r="Q22" s="95">
        <f>第二週明細!W32</f>
        <v>10</v>
      </c>
      <c r="R22" s="94" t="s">
        <v>42</v>
      </c>
      <c r="S22" s="93">
        <f>第二週明細!W44</f>
        <v>517.70000000000005</v>
      </c>
      <c r="T22" s="94" t="s">
        <v>9</v>
      </c>
      <c r="U22" s="121">
        <f>第二週明細!W40</f>
        <v>6.5</v>
      </c>
    </row>
    <row r="23" spans="2:21" s="91" customFormat="1" ht="12.9" customHeight="1" thickBot="1" x14ac:dyDescent="0.3">
      <c r="B23" s="96" t="s">
        <v>7</v>
      </c>
      <c r="C23" s="97">
        <v>0</v>
      </c>
      <c r="D23" s="98" t="s">
        <v>11</v>
      </c>
      <c r="E23" s="97">
        <v>0</v>
      </c>
      <c r="F23" s="98" t="s">
        <v>7</v>
      </c>
      <c r="G23" s="97">
        <f>第二週明細!W14</f>
        <v>78</v>
      </c>
      <c r="H23" s="98" t="s">
        <v>43</v>
      </c>
      <c r="I23" s="97">
        <f>第二週明細!W18</f>
        <v>16.399999999999999</v>
      </c>
      <c r="J23" s="112" t="s">
        <v>7</v>
      </c>
      <c r="K23" s="113">
        <f>第二週明細!W22</f>
        <v>63.6</v>
      </c>
      <c r="L23" s="112" t="s">
        <v>11</v>
      </c>
      <c r="M23" s="114">
        <f>第二週明細!W26</f>
        <v>15.4</v>
      </c>
      <c r="N23" s="98" t="s">
        <v>7</v>
      </c>
      <c r="O23" s="97">
        <f>第二週明細!W30</f>
        <v>79</v>
      </c>
      <c r="P23" s="98" t="s">
        <v>11</v>
      </c>
      <c r="Q23" s="97">
        <f>第二週明細!W34</f>
        <v>18.7</v>
      </c>
      <c r="R23" s="98" t="s">
        <v>7</v>
      </c>
      <c r="S23" s="97">
        <f>第二週明細!W38</f>
        <v>97.5</v>
      </c>
      <c r="T23" s="98" t="s">
        <v>11</v>
      </c>
      <c r="U23" s="122">
        <f>第二週明細!W42</f>
        <v>17.3</v>
      </c>
    </row>
    <row r="24" spans="2:21" s="124" customFormat="1" ht="18" customHeight="1" x14ac:dyDescent="0.4">
      <c r="B24" s="228" t="s">
        <v>164</v>
      </c>
      <c r="C24" s="210"/>
      <c r="D24" s="210"/>
      <c r="E24" s="211"/>
      <c r="F24" s="210" t="s">
        <v>165</v>
      </c>
      <c r="G24" s="210"/>
      <c r="H24" s="210"/>
      <c r="I24" s="210"/>
      <c r="J24" s="210" t="s">
        <v>166</v>
      </c>
      <c r="K24" s="210"/>
      <c r="L24" s="210"/>
      <c r="M24" s="210"/>
      <c r="N24" s="189" t="s">
        <v>167</v>
      </c>
      <c r="O24" s="190"/>
      <c r="P24" s="190"/>
      <c r="Q24" s="190"/>
      <c r="R24" s="189" t="s">
        <v>168</v>
      </c>
      <c r="S24" s="190"/>
      <c r="T24" s="190"/>
      <c r="U24" s="191"/>
    </row>
    <row r="25" spans="2:21" s="124" customFormat="1" ht="16.2" customHeight="1" x14ac:dyDescent="0.4">
      <c r="B25" s="202" t="s">
        <v>233</v>
      </c>
      <c r="C25" s="203"/>
      <c r="D25" s="203"/>
      <c r="E25" s="204"/>
      <c r="F25" s="186" t="s">
        <v>184</v>
      </c>
      <c r="G25" s="187"/>
      <c r="H25" s="187"/>
      <c r="I25" s="197"/>
      <c r="J25" s="186" t="s">
        <v>235</v>
      </c>
      <c r="K25" s="187"/>
      <c r="L25" s="187"/>
      <c r="M25" s="187"/>
      <c r="N25" s="186" t="s">
        <v>114</v>
      </c>
      <c r="O25" s="187"/>
      <c r="P25" s="187"/>
      <c r="Q25" s="197"/>
      <c r="R25" s="186" t="s">
        <v>246</v>
      </c>
      <c r="S25" s="187"/>
      <c r="T25" s="187"/>
      <c r="U25" s="188"/>
    </row>
    <row r="26" spans="2:21" s="124" customFormat="1" ht="16.2" customHeight="1" x14ac:dyDescent="0.4">
      <c r="B26" s="192"/>
      <c r="C26" s="193"/>
      <c r="D26" s="193"/>
      <c r="E26" s="193"/>
      <c r="F26" s="194" t="s">
        <v>185</v>
      </c>
      <c r="G26" s="193"/>
      <c r="H26" s="193"/>
      <c r="I26" s="198"/>
      <c r="J26" s="194" t="s">
        <v>249</v>
      </c>
      <c r="K26" s="193"/>
      <c r="L26" s="193"/>
      <c r="M26" s="193"/>
      <c r="N26" s="194" t="s">
        <v>112</v>
      </c>
      <c r="O26" s="193"/>
      <c r="P26" s="193"/>
      <c r="Q26" s="193"/>
      <c r="R26" s="186" t="s">
        <v>236</v>
      </c>
      <c r="S26" s="187"/>
      <c r="T26" s="187"/>
      <c r="U26" s="188"/>
    </row>
    <row r="27" spans="2:21" s="124" customFormat="1" ht="16.2" customHeight="1" x14ac:dyDescent="0.4">
      <c r="B27" s="192"/>
      <c r="C27" s="193"/>
      <c r="D27" s="193"/>
      <c r="E27" s="198"/>
      <c r="F27" s="194" t="s">
        <v>227</v>
      </c>
      <c r="G27" s="193"/>
      <c r="H27" s="193"/>
      <c r="I27" s="198"/>
      <c r="J27" s="186"/>
      <c r="K27" s="187"/>
      <c r="L27" s="187"/>
      <c r="M27" s="187"/>
      <c r="N27" s="186" t="s">
        <v>116</v>
      </c>
      <c r="O27" s="187"/>
      <c r="P27" s="187"/>
      <c r="Q27" s="187"/>
      <c r="R27" s="186"/>
      <c r="S27" s="187"/>
      <c r="T27" s="187"/>
      <c r="U27" s="188"/>
    </row>
    <row r="28" spans="2:21" s="124" customFormat="1" ht="16.2" customHeight="1" x14ac:dyDescent="0.4">
      <c r="B28" s="219"/>
      <c r="C28" s="220"/>
      <c r="D28" s="220"/>
      <c r="E28" s="186"/>
      <c r="F28" s="186"/>
      <c r="G28" s="187"/>
      <c r="H28" s="187"/>
      <c r="I28" s="197"/>
      <c r="J28" s="186"/>
      <c r="K28" s="187"/>
      <c r="L28" s="187"/>
      <c r="M28" s="187"/>
      <c r="N28" s="194"/>
      <c r="O28" s="193"/>
      <c r="P28" s="193"/>
      <c r="Q28" s="193"/>
      <c r="R28" s="186"/>
      <c r="S28" s="187"/>
      <c r="T28" s="187"/>
      <c r="U28" s="188"/>
    </row>
    <row r="29" spans="2:21" s="124" customFormat="1" ht="16.2" customHeight="1" x14ac:dyDescent="0.4">
      <c r="B29" s="199"/>
      <c r="C29" s="195"/>
      <c r="D29" s="195"/>
      <c r="E29" s="200"/>
      <c r="F29" s="200"/>
      <c r="G29" s="201"/>
      <c r="H29" s="201"/>
      <c r="I29" s="212"/>
      <c r="J29" s="200"/>
      <c r="K29" s="201"/>
      <c r="L29" s="201"/>
      <c r="M29" s="201"/>
      <c r="N29" s="186"/>
      <c r="O29" s="187"/>
      <c r="P29" s="187"/>
      <c r="Q29" s="187"/>
      <c r="R29" s="200"/>
      <c r="S29" s="201"/>
      <c r="T29" s="201"/>
      <c r="U29" s="209"/>
    </row>
    <row r="30" spans="2:21" s="124" customFormat="1" ht="16.2" customHeight="1" x14ac:dyDescent="0.4">
      <c r="B30" s="216"/>
      <c r="C30" s="185"/>
      <c r="D30" s="185"/>
      <c r="E30" s="217"/>
      <c r="F30" s="217" t="s">
        <v>186</v>
      </c>
      <c r="G30" s="218"/>
      <c r="H30" s="218"/>
      <c r="I30" s="225"/>
      <c r="J30" s="217" t="s">
        <v>250</v>
      </c>
      <c r="K30" s="218"/>
      <c r="L30" s="218"/>
      <c r="M30" s="225"/>
      <c r="N30" s="217" t="s">
        <v>187</v>
      </c>
      <c r="O30" s="218"/>
      <c r="P30" s="218"/>
      <c r="Q30" s="225"/>
      <c r="R30" s="185" t="s">
        <v>186</v>
      </c>
      <c r="S30" s="185"/>
      <c r="T30" s="185"/>
      <c r="U30" s="208"/>
    </row>
    <row r="31" spans="2:21" s="91" customFormat="1" ht="12.9" customHeight="1" x14ac:dyDescent="0.25">
      <c r="B31" s="92" t="s">
        <v>42</v>
      </c>
      <c r="C31" s="93">
        <v>0</v>
      </c>
      <c r="D31" s="94" t="s">
        <v>9</v>
      </c>
      <c r="E31" s="95">
        <v>0</v>
      </c>
      <c r="F31" s="94" t="s">
        <v>42</v>
      </c>
      <c r="G31" s="93">
        <f>第三週明細!W20</f>
        <v>419.7</v>
      </c>
      <c r="H31" s="94" t="s">
        <v>9</v>
      </c>
      <c r="I31" s="95">
        <f>第三週明細!W16</f>
        <v>16.5</v>
      </c>
      <c r="J31" s="111" t="s">
        <v>42</v>
      </c>
      <c r="K31" s="101">
        <f>第三週明細!W28</f>
        <v>288.2</v>
      </c>
      <c r="L31" s="111" t="s">
        <v>46</v>
      </c>
      <c r="M31" s="108">
        <f>第三週明細!W24</f>
        <v>5</v>
      </c>
      <c r="N31" s="111" t="s">
        <v>42</v>
      </c>
      <c r="O31" s="101">
        <f>第三週明細!W36</f>
        <v>484.4</v>
      </c>
      <c r="P31" s="111" t="s">
        <v>91</v>
      </c>
      <c r="Q31" s="103">
        <f>第三週明細!W32</f>
        <v>9.1999999999999993</v>
      </c>
      <c r="R31" s="102" t="s">
        <v>42</v>
      </c>
      <c r="S31" s="101">
        <f>第三週明細!W44</f>
        <v>409.7</v>
      </c>
      <c r="T31" s="102" t="s">
        <v>9</v>
      </c>
      <c r="U31" s="117">
        <f>第三週明細!W40</f>
        <v>4.5</v>
      </c>
    </row>
    <row r="32" spans="2:21" s="91" customFormat="1" ht="12.9" customHeight="1" thickBot="1" x14ac:dyDescent="0.3">
      <c r="B32" s="96" t="s">
        <v>7</v>
      </c>
      <c r="C32" s="97">
        <v>0</v>
      </c>
      <c r="D32" s="98" t="s">
        <v>11</v>
      </c>
      <c r="E32" s="97">
        <v>0</v>
      </c>
      <c r="F32" s="98" t="s">
        <v>7</v>
      </c>
      <c r="G32" s="97">
        <f>第三週明細!W14</f>
        <v>45</v>
      </c>
      <c r="H32" s="98" t="s">
        <v>11</v>
      </c>
      <c r="I32" s="97">
        <f>第三週明細!W18</f>
        <v>22.8</v>
      </c>
      <c r="J32" s="109" t="s">
        <v>41</v>
      </c>
      <c r="K32" s="110">
        <f>第三週明細!W22</f>
        <v>49.5</v>
      </c>
      <c r="L32" s="109" t="s">
        <v>43</v>
      </c>
      <c r="M32" s="135">
        <f>第三週明細!W26</f>
        <v>11.3</v>
      </c>
      <c r="N32" s="109" t="s">
        <v>92</v>
      </c>
      <c r="O32" s="110">
        <f>第三週明細!W30</f>
        <v>81.599999999999994</v>
      </c>
      <c r="P32" s="109" t="s">
        <v>43</v>
      </c>
      <c r="Q32" s="110">
        <f>第三週明細!W34</f>
        <v>18.799999999999997</v>
      </c>
      <c r="R32" s="112" t="s">
        <v>7</v>
      </c>
      <c r="S32" s="113">
        <f>第三週明細!W38</f>
        <v>78</v>
      </c>
      <c r="T32" s="112" t="s">
        <v>11</v>
      </c>
      <c r="U32" s="142">
        <f>第三週明細!W42</f>
        <v>14.3</v>
      </c>
    </row>
    <row r="33" spans="2:22" s="124" customFormat="1" ht="18" customHeight="1" x14ac:dyDescent="0.4">
      <c r="B33" s="214" t="s">
        <v>169</v>
      </c>
      <c r="C33" s="190"/>
      <c r="D33" s="190"/>
      <c r="E33" s="190"/>
      <c r="F33" s="215" t="s">
        <v>170</v>
      </c>
      <c r="G33" s="215"/>
      <c r="H33" s="215"/>
      <c r="I33" s="189"/>
      <c r="J33" s="210" t="s">
        <v>171</v>
      </c>
      <c r="K33" s="210"/>
      <c r="L33" s="210"/>
      <c r="M33" s="211"/>
      <c r="N33" s="210" t="s">
        <v>172</v>
      </c>
      <c r="O33" s="210"/>
      <c r="P33" s="210"/>
      <c r="Q33" s="211"/>
      <c r="R33" s="210" t="s">
        <v>173</v>
      </c>
      <c r="S33" s="210"/>
      <c r="T33" s="210"/>
      <c r="U33" s="213"/>
    </row>
    <row r="34" spans="2:22" s="124" customFormat="1" ht="16.2" customHeight="1" x14ac:dyDescent="0.4">
      <c r="B34" s="202" t="s">
        <v>233</v>
      </c>
      <c r="C34" s="203"/>
      <c r="D34" s="203"/>
      <c r="E34" s="204"/>
      <c r="F34" s="186" t="s">
        <v>86</v>
      </c>
      <c r="G34" s="187"/>
      <c r="H34" s="187"/>
      <c r="I34" s="187"/>
      <c r="J34" s="186" t="s">
        <v>188</v>
      </c>
      <c r="K34" s="187"/>
      <c r="L34" s="187"/>
      <c r="M34" s="187"/>
      <c r="N34" s="203" t="s">
        <v>257</v>
      </c>
      <c r="O34" s="203"/>
      <c r="P34" s="203"/>
      <c r="Q34" s="203"/>
      <c r="R34" s="205" t="s">
        <v>90</v>
      </c>
      <c r="S34" s="206"/>
      <c r="T34" s="206"/>
      <c r="U34" s="207"/>
    </row>
    <row r="35" spans="2:22" s="124" customFormat="1" ht="16.2" customHeight="1" x14ac:dyDescent="0.4">
      <c r="B35" s="192"/>
      <c r="C35" s="193"/>
      <c r="D35" s="193"/>
      <c r="E35" s="193"/>
      <c r="F35" s="194" t="s">
        <v>95</v>
      </c>
      <c r="G35" s="193"/>
      <c r="H35" s="193"/>
      <c r="I35" s="193"/>
      <c r="J35" s="194" t="s">
        <v>189</v>
      </c>
      <c r="K35" s="193"/>
      <c r="L35" s="193"/>
      <c r="M35" s="193"/>
      <c r="N35" s="194" t="s">
        <v>258</v>
      </c>
      <c r="O35" s="193"/>
      <c r="P35" s="193"/>
      <c r="Q35" s="198"/>
      <c r="R35" s="195" t="s">
        <v>94</v>
      </c>
      <c r="S35" s="195"/>
      <c r="T35" s="195"/>
      <c r="U35" s="196"/>
    </row>
    <row r="36" spans="2:22" s="124" customFormat="1" ht="16.2" customHeight="1" x14ac:dyDescent="0.4">
      <c r="B36" s="192"/>
      <c r="C36" s="193"/>
      <c r="D36" s="193"/>
      <c r="E36" s="198"/>
      <c r="F36" s="186" t="s">
        <v>89</v>
      </c>
      <c r="G36" s="187"/>
      <c r="H36" s="187"/>
      <c r="I36" s="187"/>
      <c r="J36" s="186"/>
      <c r="K36" s="187"/>
      <c r="L36" s="187"/>
      <c r="M36" s="187"/>
      <c r="N36" s="186" t="s">
        <v>259</v>
      </c>
      <c r="O36" s="187"/>
      <c r="P36" s="187"/>
      <c r="Q36" s="197"/>
      <c r="R36" s="195" t="s">
        <v>145</v>
      </c>
      <c r="S36" s="195"/>
      <c r="T36" s="195"/>
      <c r="U36" s="196"/>
    </row>
    <row r="37" spans="2:22" s="124" customFormat="1" ht="16.2" customHeight="1" x14ac:dyDescent="0.4">
      <c r="B37" s="219"/>
      <c r="C37" s="220"/>
      <c r="D37" s="220"/>
      <c r="E37" s="186"/>
      <c r="F37" s="186" t="s">
        <v>176</v>
      </c>
      <c r="G37" s="187"/>
      <c r="H37" s="187"/>
      <c r="I37" s="187"/>
      <c r="J37" s="186"/>
      <c r="K37" s="187"/>
      <c r="L37" s="187"/>
      <c r="M37" s="187"/>
      <c r="N37" s="226"/>
      <c r="O37" s="226"/>
      <c r="P37" s="226"/>
      <c r="Q37" s="226"/>
      <c r="R37" s="195"/>
      <c r="S37" s="195"/>
      <c r="T37" s="195"/>
      <c r="U37" s="196"/>
    </row>
    <row r="38" spans="2:22" s="124" customFormat="1" ht="16.2" customHeight="1" x14ac:dyDescent="0.4">
      <c r="B38" s="199"/>
      <c r="C38" s="195"/>
      <c r="D38" s="195"/>
      <c r="E38" s="200"/>
      <c r="F38" s="200"/>
      <c r="G38" s="201"/>
      <c r="H38" s="201"/>
      <c r="I38" s="201"/>
      <c r="J38" s="200"/>
      <c r="K38" s="201"/>
      <c r="L38" s="201"/>
      <c r="M38" s="201"/>
      <c r="N38" s="227"/>
      <c r="O38" s="227"/>
      <c r="P38" s="227"/>
      <c r="Q38" s="227"/>
      <c r="R38" s="195"/>
      <c r="S38" s="195"/>
      <c r="T38" s="195"/>
      <c r="U38" s="196"/>
    </row>
    <row r="39" spans="2:22" s="124" customFormat="1" ht="16.2" customHeight="1" x14ac:dyDescent="0.4">
      <c r="B39" s="216"/>
      <c r="C39" s="185"/>
      <c r="D39" s="185"/>
      <c r="E39" s="217"/>
      <c r="F39" s="217" t="s">
        <v>237</v>
      </c>
      <c r="G39" s="218"/>
      <c r="H39" s="218"/>
      <c r="I39" s="218"/>
      <c r="J39" s="217" t="s">
        <v>186</v>
      </c>
      <c r="K39" s="218"/>
      <c r="L39" s="218"/>
      <c r="M39" s="218"/>
      <c r="N39" s="184"/>
      <c r="O39" s="184"/>
      <c r="P39" s="184"/>
      <c r="Q39" s="184"/>
      <c r="R39" s="185" t="s">
        <v>186</v>
      </c>
      <c r="S39" s="185"/>
      <c r="T39" s="185"/>
      <c r="U39" s="208"/>
    </row>
    <row r="40" spans="2:22" s="91" customFormat="1" ht="12.9" customHeight="1" x14ac:dyDescent="0.25">
      <c r="B40" s="92" t="s">
        <v>42</v>
      </c>
      <c r="C40" s="93">
        <v>0</v>
      </c>
      <c r="D40" s="94" t="s">
        <v>9</v>
      </c>
      <c r="E40" s="95">
        <v>0</v>
      </c>
      <c r="F40" s="102" t="s">
        <v>42</v>
      </c>
      <c r="G40" s="101">
        <f>第四週明細!W20</f>
        <v>403.6</v>
      </c>
      <c r="H40" s="102" t="s">
        <v>9</v>
      </c>
      <c r="I40" s="103">
        <f>第四週明細!W16</f>
        <v>14</v>
      </c>
      <c r="J40" s="102" t="s">
        <v>42</v>
      </c>
      <c r="K40" s="101">
        <f>第四週明細!W28</f>
        <v>409.7</v>
      </c>
      <c r="L40" s="102" t="s">
        <v>9</v>
      </c>
      <c r="M40" s="103">
        <f>第四週明細!W24</f>
        <v>4.5</v>
      </c>
      <c r="N40" s="94" t="s">
        <v>260</v>
      </c>
      <c r="O40" s="93">
        <v>390.9</v>
      </c>
      <c r="P40" s="94" t="s">
        <v>9</v>
      </c>
      <c r="Q40" s="95">
        <v>18.600000000000001</v>
      </c>
      <c r="R40" s="94" t="s">
        <v>42</v>
      </c>
      <c r="S40" s="93">
        <f>第四週明細!W44</f>
        <v>491.7</v>
      </c>
      <c r="T40" s="94" t="s">
        <v>9</v>
      </c>
      <c r="U40" s="121">
        <f>第四週明細!W40</f>
        <v>16.5</v>
      </c>
    </row>
    <row r="41" spans="2:22" s="91" customFormat="1" ht="12.9" customHeight="1" thickBot="1" x14ac:dyDescent="0.3">
      <c r="B41" s="96" t="s">
        <v>7</v>
      </c>
      <c r="C41" s="97">
        <v>0</v>
      </c>
      <c r="D41" s="98" t="s">
        <v>11</v>
      </c>
      <c r="E41" s="97">
        <v>0</v>
      </c>
      <c r="F41" s="98" t="s">
        <v>7</v>
      </c>
      <c r="G41" s="97">
        <f>第四週明細!W14</f>
        <v>48.5</v>
      </c>
      <c r="H41" s="98" t="s">
        <v>11</v>
      </c>
      <c r="I41" s="97">
        <f>第四週明細!W18</f>
        <v>20.900000000000002</v>
      </c>
      <c r="J41" s="98" t="s">
        <v>7</v>
      </c>
      <c r="K41" s="97">
        <f>第四週明細!W22</f>
        <v>78</v>
      </c>
      <c r="L41" s="98" t="s">
        <v>11</v>
      </c>
      <c r="M41" s="97">
        <f>第四週明細!W26</f>
        <v>14.3</v>
      </c>
      <c r="N41" s="98" t="s">
        <v>7</v>
      </c>
      <c r="O41" s="97">
        <v>51</v>
      </c>
      <c r="P41" s="98" t="s">
        <v>11</v>
      </c>
      <c r="Q41" s="97">
        <v>12.5</v>
      </c>
      <c r="R41" s="98" t="s">
        <v>7</v>
      </c>
      <c r="S41" s="97">
        <f>第四週明細!W38</f>
        <v>63</v>
      </c>
      <c r="T41" s="98" t="s">
        <v>11</v>
      </c>
      <c r="U41" s="122">
        <f>第四週明細!W42</f>
        <v>22.8</v>
      </c>
    </row>
    <row r="42" spans="2:22" s="157" customFormat="1" ht="20.100000000000001" customHeight="1" x14ac:dyDescent="0.4">
      <c r="B42" s="235" t="s">
        <v>177</v>
      </c>
      <c r="C42" s="236"/>
      <c r="D42" s="236"/>
      <c r="E42" s="236"/>
      <c r="F42" s="237" t="s">
        <v>147</v>
      </c>
      <c r="G42" s="236"/>
      <c r="H42" s="236"/>
      <c r="I42" s="238"/>
      <c r="J42" s="236" t="s">
        <v>148</v>
      </c>
      <c r="K42" s="236"/>
      <c r="L42" s="236"/>
      <c r="M42" s="236"/>
      <c r="N42" s="239" t="s">
        <v>149</v>
      </c>
      <c r="O42" s="239"/>
      <c r="P42" s="239"/>
      <c r="Q42" s="239"/>
      <c r="R42" s="239" t="s">
        <v>150</v>
      </c>
      <c r="S42" s="239"/>
      <c r="T42" s="239"/>
      <c r="U42" s="240"/>
    </row>
    <row r="43" spans="2:22" s="157" customFormat="1" ht="19.5" customHeight="1" x14ac:dyDescent="0.4">
      <c r="B43" s="202" t="s">
        <v>233</v>
      </c>
      <c r="C43" s="203"/>
      <c r="D43" s="203"/>
      <c r="E43" s="204"/>
      <c r="F43" s="241" t="s">
        <v>151</v>
      </c>
      <c r="G43" s="242"/>
      <c r="H43" s="242"/>
      <c r="I43" s="243"/>
      <c r="J43" s="242" t="s">
        <v>246</v>
      </c>
      <c r="K43" s="242"/>
      <c r="L43" s="242"/>
      <c r="M43" s="242"/>
      <c r="N43" s="223" t="s">
        <v>152</v>
      </c>
      <c r="O43" s="224"/>
      <c r="P43" s="224"/>
      <c r="Q43" s="224"/>
      <c r="R43" s="224" t="s">
        <v>153</v>
      </c>
      <c r="S43" s="224"/>
      <c r="T43" s="224"/>
      <c r="U43" s="244"/>
    </row>
    <row r="44" spans="2:22" s="157" customFormat="1" ht="19.5" customHeight="1" x14ac:dyDescent="0.4">
      <c r="B44" s="192"/>
      <c r="C44" s="193"/>
      <c r="D44" s="193"/>
      <c r="E44" s="193"/>
      <c r="F44" s="245" t="s">
        <v>241</v>
      </c>
      <c r="G44" s="246"/>
      <c r="H44" s="246"/>
      <c r="I44" s="247"/>
      <c r="J44" s="246" t="s">
        <v>190</v>
      </c>
      <c r="K44" s="246"/>
      <c r="L44" s="246"/>
      <c r="M44" s="246"/>
      <c r="N44" s="245"/>
      <c r="O44" s="246"/>
      <c r="P44" s="246"/>
      <c r="Q44" s="246"/>
      <c r="R44" s="246"/>
      <c r="S44" s="246"/>
      <c r="T44" s="246"/>
      <c r="U44" s="248"/>
    </row>
    <row r="45" spans="2:22" s="157" customFormat="1" ht="19.5" customHeight="1" x14ac:dyDescent="0.4">
      <c r="B45" s="192"/>
      <c r="C45" s="193"/>
      <c r="D45" s="193"/>
      <c r="E45" s="198"/>
      <c r="F45" s="223"/>
      <c r="G45" s="224"/>
      <c r="H45" s="224"/>
      <c r="I45" s="249"/>
      <c r="J45" s="246"/>
      <c r="K45" s="246"/>
      <c r="L45" s="246"/>
      <c r="M45" s="246"/>
      <c r="N45" s="245"/>
      <c r="O45" s="246"/>
      <c r="P45" s="246"/>
      <c r="Q45" s="246"/>
      <c r="R45" s="224"/>
      <c r="S45" s="224"/>
      <c r="T45" s="224"/>
      <c r="U45" s="244"/>
    </row>
    <row r="46" spans="2:22" ht="19.5" customHeight="1" x14ac:dyDescent="0.3">
      <c r="B46" s="219"/>
      <c r="C46" s="220"/>
      <c r="D46" s="220"/>
      <c r="E46" s="186"/>
      <c r="F46" s="260"/>
      <c r="G46" s="261"/>
      <c r="H46" s="261"/>
      <c r="I46" s="262"/>
      <c r="J46" s="224"/>
      <c r="K46" s="224"/>
      <c r="L46" s="224"/>
      <c r="M46" s="224"/>
      <c r="N46" s="263"/>
      <c r="O46" s="264"/>
      <c r="P46" s="264"/>
      <c r="Q46" s="264"/>
      <c r="R46" s="264"/>
      <c r="S46" s="264"/>
      <c r="T46" s="264"/>
      <c r="U46" s="265"/>
      <c r="V46" s="158"/>
    </row>
    <row r="47" spans="2:22" ht="19.5" customHeight="1" x14ac:dyDescent="0.3">
      <c r="B47" s="199"/>
      <c r="C47" s="195"/>
      <c r="D47" s="195"/>
      <c r="E47" s="200"/>
      <c r="F47" s="260"/>
      <c r="G47" s="261"/>
      <c r="H47" s="261"/>
      <c r="I47" s="262"/>
      <c r="J47" s="261"/>
      <c r="K47" s="261"/>
      <c r="L47" s="261"/>
      <c r="M47" s="261"/>
      <c r="N47" s="266"/>
      <c r="O47" s="267"/>
      <c r="P47" s="267"/>
      <c r="Q47" s="267"/>
      <c r="R47" s="267"/>
      <c r="S47" s="267"/>
      <c r="T47" s="267"/>
      <c r="U47" s="268"/>
      <c r="V47" s="158"/>
    </row>
    <row r="48" spans="2:22" s="157" customFormat="1" ht="19.5" customHeight="1" x14ac:dyDescent="0.4">
      <c r="B48" s="216"/>
      <c r="C48" s="185"/>
      <c r="D48" s="185"/>
      <c r="E48" s="217"/>
      <c r="F48" s="251"/>
      <c r="G48" s="252"/>
      <c r="H48" s="252"/>
      <c r="I48" s="253"/>
      <c r="J48" s="252" t="s">
        <v>226</v>
      </c>
      <c r="K48" s="252"/>
      <c r="L48" s="252"/>
      <c r="M48" s="252"/>
      <c r="N48" s="254" t="s">
        <v>85</v>
      </c>
      <c r="O48" s="255"/>
      <c r="P48" s="255"/>
      <c r="Q48" s="255"/>
      <c r="R48" s="255"/>
      <c r="S48" s="255"/>
      <c r="T48" s="255"/>
      <c r="U48" s="256"/>
    </row>
    <row r="49" spans="2:21" s="91" customFormat="1" ht="12.9" customHeight="1" x14ac:dyDescent="0.25">
      <c r="B49" s="92" t="s">
        <v>42</v>
      </c>
      <c r="C49" s="93">
        <v>0</v>
      </c>
      <c r="D49" s="94" t="s">
        <v>9</v>
      </c>
      <c r="E49" s="95">
        <v>0</v>
      </c>
      <c r="F49" s="94" t="s">
        <v>42</v>
      </c>
      <c r="G49" s="101">
        <f>'第五週明細 '!W20</f>
        <v>509.5</v>
      </c>
      <c r="H49" s="111" t="s">
        <v>46</v>
      </c>
      <c r="I49" s="103">
        <f>'第五週明細 '!W16</f>
        <v>7.5</v>
      </c>
      <c r="J49" s="159" t="s">
        <v>42</v>
      </c>
      <c r="K49" s="101">
        <f>'第五週明細 '!W28</f>
        <v>451.8</v>
      </c>
      <c r="L49" s="102" t="s">
        <v>9</v>
      </c>
      <c r="M49" s="108">
        <f>'第五週明細 '!W24</f>
        <v>6.2</v>
      </c>
      <c r="N49" s="254"/>
      <c r="O49" s="255"/>
      <c r="P49" s="255"/>
      <c r="Q49" s="255"/>
      <c r="R49" s="255"/>
      <c r="S49" s="255"/>
      <c r="T49" s="255"/>
      <c r="U49" s="256"/>
    </row>
    <row r="50" spans="2:21" s="91" customFormat="1" ht="12.9" customHeight="1" thickBot="1" x14ac:dyDescent="0.3">
      <c r="B50" s="96" t="s">
        <v>7</v>
      </c>
      <c r="C50" s="97">
        <v>0</v>
      </c>
      <c r="D50" s="98" t="s">
        <v>11</v>
      </c>
      <c r="E50" s="97">
        <v>0</v>
      </c>
      <c r="F50" s="109" t="s">
        <v>41</v>
      </c>
      <c r="G50" s="110">
        <f>'第五週明細 '!W14</f>
        <v>90</v>
      </c>
      <c r="H50" s="109" t="s">
        <v>43</v>
      </c>
      <c r="I50" s="110">
        <f>'第五週明細 '!W18</f>
        <v>20.5</v>
      </c>
      <c r="J50" s="160" t="s">
        <v>7</v>
      </c>
      <c r="K50" s="97">
        <f>'第五週明細 '!W22</f>
        <v>81.599999999999994</v>
      </c>
      <c r="L50" s="98" t="s">
        <v>11</v>
      </c>
      <c r="M50" s="100">
        <f>'第五週明細 '!W26</f>
        <v>17.399999999999999</v>
      </c>
      <c r="N50" s="257"/>
      <c r="O50" s="258"/>
      <c r="P50" s="258"/>
      <c r="Q50" s="258"/>
      <c r="R50" s="258"/>
      <c r="S50" s="258"/>
      <c r="T50" s="258"/>
      <c r="U50" s="259"/>
    </row>
    <row r="51" spans="2:21" x14ac:dyDescent="0.3">
      <c r="B51" s="83" t="s">
        <v>53</v>
      </c>
      <c r="F51" s="83" t="s">
        <v>54</v>
      </c>
      <c r="J51" s="83" t="s">
        <v>55</v>
      </c>
      <c r="M51" s="250"/>
      <c r="N51" s="250"/>
      <c r="O51" s="250"/>
      <c r="P51" s="250"/>
      <c r="Q51" s="250"/>
      <c r="R51" s="250"/>
      <c r="S51" s="250"/>
      <c r="T51" s="250"/>
      <c r="U51" s="250"/>
    </row>
    <row r="52" spans="2:21" ht="19.95" customHeight="1" x14ac:dyDescent="0.3">
      <c r="M52" s="250"/>
      <c r="N52" s="250"/>
      <c r="O52" s="250"/>
      <c r="P52" s="250"/>
      <c r="Q52" s="250"/>
      <c r="R52" s="250"/>
      <c r="S52" s="250"/>
      <c r="T52" s="250"/>
      <c r="U52" s="250"/>
    </row>
    <row r="53" spans="2:21" s="124" customFormat="1" ht="16.2" customHeight="1" x14ac:dyDescent="0.4">
      <c r="B53" s="83"/>
      <c r="C53" s="83"/>
      <c r="D53" s="83"/>
      <c r="E53" s="83"/>
      <c r="F53" s="83"/>
      <c r="G53" s="83"/>
      <c r="H53" s="83"/>
      <c r="I53" s="83"/>
      <c r="J53" s="83"/>
    </row>
  </sheetData>
  <mergeCells count="178">
    <mergeCell ref="M51:U52"/>
    <mergeCell ref="B48:E48"/>
    <mergeCell ref="F48:I48"/>
    <mergeCell ref="J48:M48"/>
    <mergeCell ref="N48:U50"/>
    <mergeCell ref="B46:E46"/>
    <mergeCell ref="F46:I46"/>
    <mergeCell ref="J46:M46"/>
    <mergeCell ref="N46:Q46"/>
    <mergeCell ref="R46:U46"/>
    <mergeCell ref="B47:E47"/>
    <mergeCell ref="F47:I47"/>
    <mergeCell ref="J47:M47"/>
    <mergeCell ref="N47:Q47"/>
    <mergeCell ref="R47:U47"/>
    <mergeCell ref="B44:E44"/>
    <mergeCell ref="F44:I44"/>
    <mergeCell ref="J44:M44"/>
    <mergeCell ref="N44:Q44"/>
    <mergeCell ref="R44:U44"/>
    <mergeCell ref="B45:E45"/>
    <mergeCell ref="F45:I45"/>
    <mergeCell ref="J45:M45"/>
    <mergeCell ref="N45:Q45"/>
    <mergeCell ref="R45:U45"/>
    <mergeCell ref="B42:E42"/>
    <mergeCell ref="F42:I42"/>
    <mergeCell ref="J42:M42"/>
    <mergeCell ref="N42:Q42"/>
    <mergeCell ref="R42:U42"/>
    <mergeCell ref="B43:E43"/>
    <mergeCell ref="F43:I43"/>
    <mergeCell ref="J43:M43"/>
    <mergeCell ref="N43:Q43"/>
    <mergeCell ref="R43:U43"/>
    <mergeCell ref="R8:U8"/>
    <mergeCell ref="F7:I7"/>
    <mergeCell ref="F8:I8"/>
    <mergeCell ref="F9:I9"/>
    <mergeCell ref="F10:I10"/>
    <mergeCell ref="R15:U15"/>
    <mergeCell ref="N20:Q20"/>
    <mergeCell ref="F16:I16"/>
    <mergeCell ref="J16:M16"/>
    <mergeCell ref="J10:M10"/>
    <mergeCell ref="N9:Q9"/>
    <mergeCell ref="R12:U12"/>
    <mergeCell ref="R16:U16"/>
    <mergeCell ref="R17:U17"/>
    <mergeCell ref="R18:U18"/>
    <mergeCell ref="R19:U19"/>
    <mergeCell ref="R20:U20"/>
    <mergeCell ref="B7:E7"/>
    <mergeCell ref="J7:M7"/>
    <mergeCell ref="F11:I11"/>
    <mergeCell ref="F6:I6"/>
    <mergeCell ref="N11:Q11"/>
    <mergeCell ref="R11:U11"/>
    <mergeCell ref="R10:U10"/>
    <mergeCell ref="N8:Q8"/>
    <mergeCell ref="J5:M5"/>
    <mergeCell ref="N5:P5"/>
    <mergeCell ref="B5:F5"/>
    <mergeCell ref="R7:U7"/>
    <mergeCell ref="R6:U6"/>
    <mergeCell ref="N7:Q7"/>
    <mergeCell ref="B6:E6"/>
    <mergeCell ref="J6:M6"/>
    <mergeCell ref="N6:Q6"/>
    <mergeCell ref="B9:E9"/>
    <mergeCell ref="B11:E11"/>
    <mergeCell ref="R9:U9"/>
    <mergeCell ref="J11:M11"/>
    <mergeCell ref="B10:E10"/>
    <mergeCell ref="J9:M9"/>
    <mergeCell ref="N10:Q10"/>
    <mergeCell ref="B24:E24"/>
    <mergeCell ref="F24:I24"/>
    <mergeCell ref="J24:M24"/>
    <mergeCell ref="N24:Q24"/>
    <mergeCell ref="B8:E8"/>
    <mergeCell ref="J8:M8"/>
    <mergeCell ref="B20:E20"/>
    <mergeCell ref="F20:I20"/>
    <mergeCell ref="J20:M20"/>
    <mergeCell ref="B18:E18"/>
    <mergeCell ref="F18:I18"/>
    <mergeCell ref="J18:M18"/>
    <mergeCell ref="B12:E12"/>
    <mergeCell ref="J12:M12"/>
    <mergeCell ref="N12:Q12"/>
    <mergeCell ref="F12:I12"/>
    <mergeCell ref="B21:E21"/>
    <mergeCell ref="F21:I21"/>
    <mergeCell ref="J21:M21"/>
    <mergeCell ref="N21:Q21"/>
    <mergeCell ref="B19:E19"/>
    <mergeCell ref="F19:I19"/>
    <mergeCell ref="J19:M19"/>
    <mergeCell ref="N19:Q19"/>
    <mergeCell ref="B25:E25"/>
    <mergeCell ref="J25:M25"/>
    <mergeCell ref="N25:Q25"/>
    <mergeCell ref="B27:E27"/>
    <mergeCell ref="J27:M27"/>
    <mergeCell ref="N27:Q27"/>
    <mergeCell ref="B30:E30"/>
    <mergeCell ref="B26:E26"/>
    <mergeCell ref="J26:M26"/>
    <mergeCell ref="N26:Q26"/>
    <mergeCell ref="J30:M30"/>
    <mergeCell ref="N30:Q30"/>
    <mergeCell ref="B28:E28"/>
    <mergeCell ref="J28:M28"/>
    <mergeCell ref="N28:Q28"/>
    <mergeCell ref="B29:E29"/>
    <mergeCell ref="N29:Q29"/>
    <mergeCell ref="F30:I30"/>
    <mergeCell ref="B16:E16"/>
    <mergeCell ref="B15:E15"/>
    <mergeCell ref="F15:I15"/>
    <mergeCell ref="J15:M15"/>
    <mergeCell ref="N15:Q15"/>
    <mergeCell ref="N18:Q18"/>
    <mergeCell ref="J17:M17"/>
    <mergeCell ref="N17:Q17"/>
    <mergeCell ref="N16:Q16"/>
    <mergeCell ref="B17:E17"/>
    <mergeCell ref="F17:I17"/>
    <mergeCell ref="B33:E33"/>
    <mergeCell ref="F33:I33"/>
    <mergeCell ref="J33:M33"/>
    <mergeCell ref="J29:M29"/>
    <mergeCell ref="R30:U30"/>
    <mergeCell ref="B39:E39"/>
    <mergeCell ref="F39:I39"/>
    <mergeCell ref="J39:M39"/>
    <mergeCell ref="B37:E37"/>
    <mergeCell ref="F37:I37"/>
    <mergeCell ref="N34:Q34"/>
    <mergeCell ref="N35:Q35"/>
    <mergeCell ref="N37:Q37"/>
    <mergeCell ref="N36:Q36"/>
    <mergeCell ref="N38:Q38"/>
    <mergeCell ref="F36:I36"/>
    <mergeCell ref="J36:M36"/>
    <mergeCell ref="R36:U36"/>
    <mergeCell ref="R28:U28"/>
    <mergeCell ref="R29:U29"/>
    <mergeCell ref="R35:U35"/>
    <mergeCell ref="N33:Q33"/>
    <mergeCell ref="F28:I28"/>
    <mergeCell ref="F29:I29"/>
    <mergeCell ref="R33:U33"/>
    <mergeCell ref="N39:Q39"/>
    <mergeCell ref="R21:U21"/>
    <mergeCell ref="R25:U25"/>
    <mergeCell ref="R26:U26"/>
    <mergeCell ref="R27:U27"/>
    <mergeCell ref="R24:U24"/>
    <mergeCell ref="B35:E35"/>
    <mergeCell ref="F35:I35"/>
    <mergeCell ref="R37:U37"/>
    <mergeCell ref="R38:U38"/>
    <mergeCell ref="F25:I25"/>
    <mergeCell ref="F26:I26"/>
    <mergeCell ref="F27:I27"/>
    <mergeCell ref="J37:M37"/>
    <mergeCell ref="J34:M34"/>
    <mergeCell ref="J35:M35"/>
    <mergeCell ref="B38:E38"/>
    <mergeCell ref="F38:I38"/>
    <mergeCell ref="J38:M38"/>
    <mergeCell ref="B34:E34"/>
    <mergeCell ref="F34:I34"/>
    <mergeCell ref="R34:U34"/>
    <mergeCell ref="R39:U39"/>
    <mergeCell ref="B36:E36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46"/>
  <sheetViews>
    <sheetView tabSelected="1" topLeftCell="A25" zoomScale="60" workbookViewId="0">
      <selection activeCell="Y31" sqref="Y31"/>
    </sheetView>
  </sheetViews>
  <sheetFormatPr defaultColWidth="9" defaultRowHeight="21" x14ac:dyDescent="0.3"/>
  <cols>
    <col min="1" max="1" width="1.88671875" style="15" customWidth="1"/>
    <col min="2" max="2" width="4.88671875" style="175" customWidth="1"/>
    <col min="3" max="3" width="0" style="164" hidden="1" customWidth="1"/>
    <col min="4" max="4" width="18.6640625" customWidth="1"/>
    <col min="5" max="5" width="5.6640625" style="176" customWidth="1"/>
    <col min="6" max="6" width="9.6640625" style="164" customWidth="1"/>
    <col min="7" max="7" width="18.6640625" style="164" customWidth="1"/>
    <col min="8" max="8" width="5.6640625" style="176" customWidth="1"/>
    <col min="9" max="9" width="9.6640625" style="164" customWidth="1"/>
    <col min="10" max="10" width="18.6640625" style="164" customWidth="1"/>
    <col min="11" max="11" width="5.6640625" style="176" customWidth="1"/>
    <col min="12" max="12" width="9.6640625" style="164" customWidth="1"/>
    <col min="13" max="13" width="18.6640625" style="164" customWidth="1"/>
    <col min="14" max="14" width="5.6640625" style="176" customWidth="1"/>
    <col min="15" max="15" width="9.6640625" style="164" customWidth="1"/>
    <col min="16" max="16" width="18.6640625" style="164" customWidth="1"/>
    <col min="17" max="17" width="5.6640625" style="176" customWidth="1"/>
    <col min="18" max="18" width="9.6640625" style="164" customWidth="1"/>
    <col min="19" max="19" width="18.6640625" style="164" customWidth="1"/>
    <col min="20" max="20" width="5.6640625" style="176" customWidth="1"/>
    <col min="21" max="21" width="9.6640625" style="164" customWidth="1"/>
    <col min="22" max="22" width="5.109375" style="164" customWidth="1"/>
    <col min="23" max="23" width="11.88671875" style="75" customWidth="1"/>
    <col min="24" max="24" width="11.1093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4" s="4" customFormat="1" ht="39" x14ac:dyDescent="0.7">
      <c r="B1" s="279" t="s">
        <v>228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3"/>
      <c r="AB1" s="5"/>
    </row>
    <row r="2" spans="2:34" s="4" customFormat="1" ht="9.75" customHeight="1" x14ac:dyDescent="0.6">
      <c r="B2" s="280"/>
      <c r="C2" s="281"/>
      <c r="D2" s="281"/>
      <c r="E2" s="281"/>
      <c r="F2" s="281"/>
      <c r="G2" s="281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4" ht="31.5" customHeight="1" thickBot="1" x14ac:dyDescent="0.6">
      <c r="B3" s="80" t="s">
        <v>40</v>
      </c>
      <c r="C3" s="161"/>
      <c r="D3" s="162"/>
      <c r="E3" s="163"/>
      <c r="F3" s="163"/>
      <c r="G3" s="282" t="s">
        <v>85</v>
      </c>
      <c r="H3" s="282"/>
      <c r="I3" s="282"/>
      <c r="J3" s="282"/>
      <c r="K3" s="282"/>
      <c r="L3" s="282"/>
      <c r="M3" s="163"/>
      <c r="N3" s="163"/>
      <c r="O3" s="163"/>
      <c r="P3" s="163"/>
      <c r="Q3" s="163"/>
      <c r="R3" s="163"/>
      <c r="T3" s="163"/>
      <c r="U3" s="163"/>
      <c r="V3" s="163"/>
      <c r="W3" s="11"/>
      <c r="X3" s="12"/>
      <c r="Y3" s="13"/>
      <c r="Z3" s="14"/>
    </row>
    <row r="4" spans="2:34" s="29" customFormat="1" ht="100.2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82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4" s="35" customFormat="1" ht="65.099999999999994" customHeight="1" x14ac:dyDescent="0.4">
      <c r="B5" s="30">
        <v>3</v>
      </c>
      <c r="C5" s="273"/>
      <c r="D5" s="31" t="str">
        <f>'114.3月菜單'!B7</f>
        <v>不供餐</v>
      </c>
      <c r="E5" s="31"/>
      <c r="F5" s="1" t="s">
        <v>15</v>
      </c>
      <c r="G5" s="90"/>
      <c r="H5" s="31"/>
      <c r="I5" s="1" t="s">
        <v>15</v>
      </c>
      <c r="J5" s="31"/>
      <c r="K5" s="31"/>
      <c r="L5" s="1" t="s">
        <v>15</v>
      </c>
      <c r="M5" s="31"/>
      <c r="N5" s="31"/>
      <c r="O5" s="1" t="s">
        <v>15</v>
      </c>
      <c r="P5" s="31"/>
      <c r="Q5" s="31"/>
      <c r="R5" s="1" t="s">
        <v>15</v>
      </c>
      <c r="S5" s="31"/>
      <c r="T5" s="31"/>
      <c r="U5" s="1" t="s">
        <v>15</v>
      </c>
      <c r="V5" s="274"/>
      <c r="W5" s="32" t="s">
        <v>41</v>
      </c>
      <c r="X5" s="33" t="s">
        <v>17</v>
      </c>
      <c r="Y5" s="34">
        <v>0</v>
      </c>
      <c r="Z5" s="15"/>
      <c r="AA5" s="15"/>
      <c r="AB5" s="16"/>
      <c r="AC5" s="15"/>
      <c r="AD5" s="15"/>
      <c r="AE5" s="15"/>
      <c r="AF5" s="15"/>
      <c r="AG5" s="77"/>
    </row>
    <row r="6" spans="2:34" ht="27.9" customHeight="1" x14ac:dyDescent="0.4">
      <c r="B6" s="36" t="s">
        <v>8</v>
      </c>
      <c r="C6" s="27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68"/>
      <c r="T6" s="2"/>
      <c r="U6" s="2"/>
      <c r="V6" s="275"/>
      <c r="W6" s="88">
        <v>0</v>
      </c>
      <c r="X6" s="37" t="s">
        <v>22</v>
      </c>
      <c r="Y6" s="38">
        <v>0</v>
      </c>
      <c r="Z6" s="14"/>
      <c r="AA6" s="16"/>
      <c r="AC6" s="16"/>
      <c r="AD6" s="16"/>
      <c r="AE6" s="16"/>
      <c r="AF6" s="16"/>
      <c r="AG6" s="77"/>
    </row>
    <row r="7" spans="2:34" ht="27.9" customHeight="1" x14ac:dyDescent="0.4">
      <c r="B7" s="36">
        <v>3</v>
      </c>
      <c r="C7" s="27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75"/>
      <c r="W7" s="39" t="s">
        <v>46</v>
      </c>
      <c r="X7" s="40" t="s">
        <v>24</v>
      </c>
      <c r="Y7" s="38">
        <v>0</v>
      </c>
      <c r="AA7" s="41"/>
      <c r="AC7" s="42"/>
      <c r="AD7" s="16"/>
      <c r="AE7" s="16"/>
      <c r="AF7" s="43"/>
      <c r="AG7" s="77"/>
    </row>
    <row r="8" spans="2:34" ht="27.9" customHeight="1" x14ac:dyDescent="0.4">
      <c r="B8" s="36" t="s">
        <v>10</v>
      </c>
      <c r="C8" s="27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75"/>
      <c r="W8" s="86">
        <f>Y5*0+Y6*5+Y7*0+Y8*5+Y9*0+Y10*4</f>
        <v>0</v>
      </c>
      <c r="X8" s="40" t="s">
        <v>27</v>
      </c>
      <c r="Y8" s="38">
        <v>0</v>
      </c>
      <c r="Z8" s="14"/>
      <c r="AC8" s="16"/>
      <c r="AD8" s="16"/>
      <c r="AE8" s="16"/>
      <c r="AF8" s="16"/>
      <c r="AG8" s="77"/>
      <c r="AH8"/>
    </row>
    <row r="9" spans="2:34" ht="27.9" customHeight="1" x14ac:dyDescent="0.3">
      <c r="B9" s="277" t="s">
        <v>34</v>
      </c>
      <c r="C9" s="273"/>
      <c r="D9" s="2"/>
      <c r="E9" s="2"/>
      <c r="F9" s="2"/>
      <c r="G9" s="2"/>
      <c r="H9" s="2"/>
      <c r="I9" s="2"/>
      <c r="J9" s="2"/>
      <c r="K9" s="44"/>
      <c r="L9" s="2"/>
      <c r="M9" s="2"/>
      <c r="N9" s="44"/>
      <c r="O9" s="2"/>
      <c r="P9" s="2"/>
      <c r="Q9" s="2"/>
      <c r="R9" s="2"/>
      <c r="S9" s="2"/>
      <c r="T9" s="2"/>
      <c r="U9" s="2"/>
      <c r="V9" s="275"/>
      <c r="W9" s="39" t="s">
        <v>43</v>
      </c>
      <c r="X9" s="40" t="s">
        <v>30</v>
      </c>
      <c r="Y9" s="38">
        <v>0</v>
      </c>
      <c r="AC9" s="16"/>
      <c r="AD9" s="16"/>
      <c r="AE9" s="16"/>
      <c r="AF9" s="16"/>
      <c r="AG9" s="75"/>
      <c r="AH9"/>
    </row>
    <row r="10" spans="2:34" ht="27.9" customHeight="1" x14ac:dyDescent="0.4">
      <c r="B10" s="277"/>
      <c r="C10" s="273"/>
      <c r="D10" s="44"/>
      <c r="E10" s="44"/>
      <c r="F10" s="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44"/>
      <c r="U10" s="2"/>
      <c r="V10" s="275"/>
      <c r="W10" s="86">
        <f>Y5*2+Y6*7+Y7*1+Y8*0+Y9*0+Y10*8</f>
        <v>0</v>
      </c>
      <c r="X10" s="79" t="s">
        <v>39</v>
      </c>
      <c r="Y10" s="45">
        <v>0</v>
      </c>
      <c r="Z10" s="14"/>
      <c r="AG10" s="88"/>
    </row>
    <row r="11" spans="2:34" ht="27.9" customHeight="1" x14ac:dyDescent="0.3">
      <c r="B11" s="165" t="s">
        <v>33</v>
      </c>
      <c r="C11" s="166"/>
      <c r="D11" s="44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75"/>
      <c r="W11" s="39" t="s">
        <v>12</v>
      </c>
      <c r="X11" s="48"/>
      <c r="Y11" s="38"/>
      <c r="AG11" s="75"/>
    </row>
    <row r="12" spans="2:34" ht="27.9" customHeight="1" x14ac:dyDescent="0.4">
      <c r="B12" s="167"/>
      <c r="C12" s="168"/>
      <c r="D12" s="119"/>
      <c r="E12" s="119"/>
      <c r="F12" s="120"/>
      <c r="G12" s="120"/>
      <c r="H12" s="119"/>
      <c r="I12" s="120"/>
      <c r="J12" s="120"/>
      <c r="K12" s="119"/>
      <c r="L12" s="120"/>
      <c r="M12" s="120"/>
      <c r="N12" s="119"/>
      <c r="O12" s="120"/>
      <c r="P12" s="120"/>
      <c r="Q12" s="119"/>
      <c r="R12" s="120"/>
      <c r="S12" s="120"/>
      <c r="T12" s="119"/>
      <c r="U12" s="120"/>
      <c r="V12" s="276"/>
      <c r="W12" s="87">
        <f>W6*4+W10*4+W8*9</f>
        <v>0</v>
      </c>
      <c r="X12" s="52"/>
      <c r="Y12" s="53"/>
      <c r="Z12" s="14"/>
      <c r="AC12" s="51"/>
      <c r="AD12" s="51"/>
      <c r="AE12" s="51"/>
      <c r="AG12" s="89"/>
    </row>
    <row r="13" spans="2:34" s="35" customFormat="1" ht="27.9" customHeight="1" x14ac:dyDescent="0.4">
      <c r="B13" s="36">
        <v>3</v>
      </c>
      <c r="C13" s="272"/>
      <c r="D13" s="118" t="str">
        <f>'114.3月菜單'!F7</f>
        <v>白粥</v>
      </c>
      <c r="E13" s="118" t="s">
        <v>16</v>
      </c>
      <c r="F13" s="118"/>
      <c r="G13" s="118" t="str">
        <f>'114.3月菜單'!F8</f>
        <v>花生麵筋</v>
      </c>
      <c r="H13" s="118" t="s">
        <v>16</v>
      </c>
      <c r="I13" s="118"/>
      <c r="J13" s="118" t="str">
        <f>'114.3月菜單'!F9</f>
        <v>茶葉蛋X1</v>
      </c>
      <c r="K13" s="118" t="s">
        <v>49</v>
      </c>
      <c r="L13" s="118"/>
      <c r="M13" s="118" t="str">
        <f>'114.3月菜單'!F10</f>
        <v>吉拿棒X1</v>
      </c>
      <c r="N13" s="118" t="s">
        <v>113</v>
      </c>
      <c r="O13" s="118"/>
      <c r="P13" s="118"/>
      <c r="Q13" s="118"/>
      <c r="R13" s="118"/>
      <c r="S13" s="118"/>
      <c r="T13" s="118"/>
      <c r="U13" s="31"/>
      <c r="V13" s="274"/>
      <c r="W13" s="32" t="s">
        <v>41</v>
      </c>
      <c r="X13" s="33" t="s">
        <v>17</v>
      </c>
      <c r="Y13" s="34">
        <v>3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5"/>
    </row>
    <row r="14" spans="2:34" ht="27.9" customHeight="1" x14ac:dyDescent="0.4">
      <c r="B14" s="36" t="s">
        <v>8</v>
      </c>
      <c r="C14" s="273"/>
      <c r="D14" s="2" t="s">
        <v>102</v>
      </c>
      <c r="E14" s="2"/>
      <c r="F14" s="2">
        <v>40</v>
      </c>
      <c r="G14" s="2" t="s">
        <v>193</v>
      </c>
      <c r="H14" s="2"/>
      <c r="I14" s="2">
        <v>10</v>
      </c>
      <c r="J14" s="2" t="s">
        <v>131</v>
      </c>
      <c r="K14" s="2"/>
      <c r="L14" s="2">
        <v>55</v>
      </c>
      <c r="M14" s="2" t="s">
        <v>175</v>
      </c>
      <c r="N14" s="2"/>
      <c r="O14" s="2" t="s">
        <v>51</v>
      </c>
      <c r="P14" s="2"/>
      <c r="Q14" s="2"/>
      <c r="R14" s="2"/>
      <c r="S14" s="68"/>
      <c r="T14" s="2"/>
      <c r="U14" s="2"/>
      <c r="V14" s="275"/>
      <c r="W14" s="88">
        <f>Y13*15+Y14*0+Y15*5+Y16*0+Y17*15+Y18*12+15</f>
        <v>60</v>
      </c>
      <c r="X14" s="37" t="s">
        <v>22</v>
      </c>
      <c r="Y14" s="38">
        <v>1.5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4" ht="27.9" customHeight="1" x14ac:dyDescent="0.4">
      <c r="B15" s="36">
        <v>4</v>
      </c>
      <c r="C15" s="273"/>
      <c r="D15" s="2"/>
      <c r="E15" s="2"/>
      <c r="F15" s="2"/>
      <c r="G15" s="2" t="s">
        <v>192</v>
      </c>
      <c r="H15" s="2"/>
      <c r="I15" s="2">
        <v>20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75"/>
      <c r="W15" s="39" t="s">
        <v>46</v>
      </c>
      <c r="X15" s="40" t="s">
        <v>24</v>
      </c>
      <c r="Y15" s="38">
        <v>0</v>
      </c>
      <c r="AA15" s="41" t="s">
        <v>25</v>
      </c>
      <c r="AB15" s="16">
        <v>2.1</v>
      </c>
      <c r="AC15" s="42">
        <f>AB15*7</f>
        <v>14.700000000000001</v>
      </c>
      <c r="AD15" s="16">
        <f>AB15*5</f>
        <v>10.5</v>
      </c>
      <c r="AE15" s="16" t="s">
        <v>26</v>
      </c>
      <c r="AF15" s="43">
        <f>AC15*4+AD15*9</f>
        <v>153.30000000000001</v>
      </c>
      <c r="AG15" s="75"/>
    </row>
    <row r="16" spans="2:34" ht="27.9" customHeight="1" x14ac:dyDescent="0.4">
      <c r="B16" s="36" t="s">
        <v>10</v>
      </c>
      <c r="C16" s="273"/>
      <c r="D16" s="85"/>
      <c r="E16" s="44"/>
      <c r="F16" s="2"/>
      <c r="G16" s="2"/>
      <c r="H16" s="44"/>
      <c r="I16" s="2"/>
      <c r="J16" s="2"/>
      <c r="K16" s="2"/>
      <c r="L16" s="2"/>
      <c r="M16" s="2"/>
      <c r="N16" s="44"/>
      <c r="O16" s="2"/>
      <c r="P16" s="2"/>
      <c r="Q16" s="2"/>
      <c r="R16" s="2"/>
      <c r="S16" s="2"/>
      <c r="T16" s="2"/>
      <c r="U16" s="2"/>
      <c r="V16" s="275"/>
      <c r="W16" s="86">
        <f>Y13*0+Y14*5+Y15*0+Y16*5+Y17*0+Y18*4</f>
        <v>12.5</v>
      </c>
      <c r="X16" s="40" t="s">
        <v>27</v>
      </c>
      <c r="Y16" s="38">
        <v>1</v>
      </c>
      <c r="Z16" s="14"/>
      <c r="AA16" s="15" t="s">
        <v>28</v>
      </c>
      <c r="AB16" s="16">
        <v>1.8</v>
      </c>
      <c r="AC16" s="16">
        <f>AB16*1</f>
        <v>1.8</v>
      </c>
      <c r="AD16" s="16" t="s">
        <v>26</v>
      </c>
      <c r="AE16" s="16">
        <f>AB16*5</f>
        <v>9</v>
      </c>
      <c r="AF16" s="16">
        <f>AC16*4+AE16*4</f>
        <v>43.2</v>
      </c>
      <c r="AG16" s="88"/>
    </row>
    <row r="17" spans="2:33" ht="27.9" customHeight="1" x14ac:dyDescent="0.3">
      <c r="B17" s="277" t="s">
        <v>35</v>
      </c>
      <c r="C17" s="273"/>
      <c r="D17" s="2"/>
      <c r="E17" s="2"/>
      <c r="F17" s="2"/>
      <c r="G17" s="2"/>
      <c r="H17" s="44"/>
      <c r="I17" s="2"/>
      <c r="J17" s="2"/>
      <c r="K17" s="44"/>
      <c r="L17" s="2"/>
      <c r="M17" s="2"/>
      <c r="N17" s="44"/>
      <c r="O17" s="2"/>
      <c r="P17" s="2"/>
      <c r="Q17" s="2"/>
      <c r="R17" s="2"/>
      <c r="S17" s="2"/>
      <c r="T17" s="2"/>
      <c r="U17" s="2"/>
      <c r="V17" s="275"/>
      <c r="W17" s="39" t="s">
        <v>43</v>
      </c>
      <c r="X17" s="40" t="s">
        <v>30</v>
      </c>
      <c r="Y17" s="38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5"/>
    </row>
    <row r="18" spans="2:33" ht="27.9" customHeight="1" x14ac:dyDescent="0.4">
      <c r="B18" s="277"/>
      <c r="C18" s="273"/>
      <c r="D18" s="44"/>
      <c r="E18" s="44"/>
      <c r="F18" s="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2"/>
      <c r="T18" s="44"/>
      <c r="U18" s="2"/>
      <c r="V18" s="275"/>
      <c r="W18" s="86">
        <f>Y13*2+Y14*7+Y15*1+Y16*0+Y17*0+Y18*8</f>
        <v>16.5</v>
      </c>
      <c r="X18" s="79" t="s">
        <v>39</v>
      </c>
      <c r="Y18" s="45">
        <v>0</v>
      </c>
      <c r="Z18" s="14"/>
      <c r="AA18" s="15" t="s">
        <v>32</v>
      </c>
      <c r="AB18" s="16">
        <v>1</v>
      </c>
      <c r="AE18" s="15">
        <f>AB18*15</f>
        <v>15</v>
      </c>
      <c r="AG18" s="88"/>
    </row>
    <row r="19" spans="2:33" ht="27.9" customHeight="1" x14ac:dyDescent="0.3">
      <c r="B19" s="165" t="s">
        <v>33</v>
      </c>
      <c r="C19" s="166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275"/>
      <c r="W19" s="39" t="s">
        <v>12</v>
      </c>
      <c r="X19" s="48"/>
      <c r="Y19" s="38"/>
      <c r="AC19" s="15">
        <f>SUM(AC14:AC18)</f>
        <v>28.900000000000002</v>
      </c>
      <c r="AD19" s="15">
        <f>SUM(AD14:AD18)</f>
        <v>23</v>
      </c>
      <c r="AE19" s="15">
        <f>SUM(AE14:AE18)</f>
        <v>117</v>
      </c>
      <c r="AF19" s="15">
        <f>AC19*4+AD19*9+AE19*4</f>
        <v>790.6</v>
      </c>
      <c r="AG19" s="75"/>
    </row>
    <row r="20" spans="2:33" ht="27.9" customHeight="1" x14ac:dyDescent="0.4">
      <c r="B20" s="169"/>
      <c r="C20" s="170"/>
      <c r="D20" s="119"/>
      <c r="E20" s="119"/>
      <c r="F20" s="120"/>
      <c r="G20" s="120"/>
      <c r="H20" s="119"/>
      <c r="I20" s="120"/>
      <c r="J20" s="120"/>
      <c r="K20" s="119"/>
      <c r="L20" s="120"/>
      <c r="M20" s="120"/>
      <c r="N20" s="119"/>
      <c r="O20" s="120"/>
      <c r="P20" s="120"/>
      <c r="Q20" s="119"/>
      <c r="R20" s="120"/>
      <c r="S20" s="120"/>
      <c r="T20" s="119"/>
      <c r="U20" s="120"/>
      <c r="V20" s="276"/>
      <c r="W20" s="87">
        <f>W14*4+W18*4+W16*9</f>
        <v>418.5</v>
      </c>
      <c r="X20" s="52"/>
      <c r="Y20" s="53"/>
      <c r="Z20" s="14"/>
      <c r="AC20" s="51">
        <f>AC19*4/AF19</f>
        <v>0.14621806223121681</v>
      </c>
      <c r="AD20" s="51">
        <f>AD19*9/AF19</f>
        <v>0.26182646091576017</v>
      </c>
      <c r="AE20" s="51">
        <f>AE19*4/AF19</f>
        <v>0.59195547685302297</v>
      </c>
      <c r="AG20" s="89"/>
    </row>
    <row r="21" spans="2:33" s="35" customFormat="1" ht="27.9" customHeight="1" x14ac:dyDescent="0.4">
      <c r="B21" s="30">
        <v>3</v>
      </c>
      <c r="C21" s="273"/>
      <c r="D21" s="31" t="str">
        <f>'114.3月菜單'!J7</f>
        <v>大奶皇包X1</v>
      </c>
      <c r="E21" s="31" t="s">
        <v>49</v>
      </c>
      <c r="F21" s="31"/>
      <c r="G21" s="31" t="str">
        <f>'114.3月菜單'!J8</f>
        <v>大芝麻包X1</v>
      </c>
      <c r="H21" s="31" t="s">
        <v>49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 t="str">
        <f>'114.3月菜單'!J12</f>
        <v>燕麥豆漿</v>
      </c>
      <c r="T21" s="31" t="s">
        <v>16</v>
      </c>
      <c r="U21" s="31"/>
      <c r="V21" s="274"/>
      <c r="W21" s="32" t="s">
        <v>41</v>
      </c>
      <c r="X21" s="40" t="s">
        <v>17</v>
      </c>
      <c r="Y21" s="38">
        <v>5.5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5"/>
    </row>
    <row r="22" spans="2:33" s="56" customFormat="1" ht="27.75" customHeight="1" x14ac:dyDescent="0.55000000000000004">
      <c r="B22" s="36" t="s">
        <v>8</v>
      </c>
      <c r="C22" s="273"/>
      <c r="D22" s="2" t="s">
        <v>239</v>
      </c>
      <c r="E22" s="2"/>
      <c r="F22" s="2" t="s">
        <v>51</v>
      </c>
      <c r="G22" s="56" t="s">
        <v>238</v>
      </c>
      <c r="H22" s="154"/>
      <c r="I22" s="105" t="s">
        <v>51</v>
      </c>
      <c r="J22" s="2"/>
      <c r="K22" s="2"/>
      <c r="L22" s="2"/>
      <c r="M22" s="2"/>
      <c r="N22" s="2"/>
      <c r="O22" s="2"/>
      <c r="P22" s="2"/>
      <c r="Q22" s="2"/>
      <c r="R22" s="2"/>
      <c r="S22" s="68" t="s">
        <v>99</v>
      </c>
      <c r="T22" s="2"/>
      <c r="U22" s="2" t="s">
        <v>194</v>
      </c>
      <c r="V22" s="275"/>
      <c r="W22" s="88">
        <f>Y21*15+Y22*0+Y23*5+Y24*0+Y25*15+Y26*12+15</f>
        <v>97.5</v>
      </c>
      <c r="X22" s="37" t="s">
        <v>22</v>
      </c>
      <c r="Y22" s="38">
        <v>0.9</v>
      </c>
      <c r="Z22" s="54"/>
      <c r="AA22" s="55" t="s">
        <v>23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 x14ac:dyDescent="0.4">
      <c r="B23" s="36">
        <v>5</v>
      </c>
      <c r="C23" s="273"/>
      <c r="D23" s="2"/>
      <c r="E23" s="2"/>
      <c r="F23" s="2"/>
      <c r="H23" s="155"/>
      <c r="I23" s="105"/>
      <c r="J23" s="2"/>
      <c r="K23" s="2"/>
      <c r="L23" s="2"/>
      <c r="M23" s="2"/>
      <c r="N23" s="2"/>
      <c r="O23" s="2"/>
      <c r="P23" s="2"/>
      <c r="Q23" s="2"/>
      <c r="R23" s="2"/>
      <c r="S23" s="2" t="s">
        <v>195</v>
      </c>
      <c r="T23" s="2"/>
      <c r="U23" s="2">
        <v>5</v>
      </c>
      <c r="V23" s="275"/>
      <c r="W23" s="39" t="s">
        <v>46</v>
      </c>
      <c r="X23" s="40" t="s">
        <v>24</v>
      </c>
      <c r="Y23" s="38">
        <v>0</v>
      </c>
      <c r="AA23" s="57" t="s">
        <v>25</v>
      </c>
      <c r="AB23" s="55">
        <v>2.2000000000000002</v>
      </c>
      <c r="AC23" s="58">
        <f>AB23*7</f>
        <v>15.400000000000002</v>
      </c>
      <c r="AD23" s="55">
        <f>AB23*5</f>
        <v>11</v>
      </c>
      <c r="AE23" s="55" t="s">
        <v>26</v>
      </c>
      <c r="AF23" s="59">
        <f>AC23*4+AD23*9</f>
        <v>160.60000000000002</v>
      </c>
      <c r="AG23" s="75"/>
    </row>
    <row r="24" spans="2:33" s="56" customFormat="1" ht="27.9" customHeight="1" x14ac:dyDescent="0.55000000000000004">
      <c r="B24" s="36" t="s">
        <v>10</v>
      </c>
      <c r="C24" s="273"/>
      <c r="D24" s="85"/>
      <c r="E24" s="44"/>
      <c r="F24" s="2"/>
      <c r="H24" s="155"/>
      <c r="I24" s="105"/>
      <c r="J24" s="2"/>
      <c r="K24" s="2"/>
      <c r="L24" s="2"/>
      <c r="M24" s="2"/>
      <c r="N24" s="2"/>
      <c r="O24" s="2"/>
      <c r="P24" s="2"/>
      <c r="Q24" s="44"/>
      <c r="R24" s="2"/>
      <c r="S24" s="2"/>
      <c r="T24" s="2"/>
      <c r="U24" s="2"/>
      <c r="V24" s="275"/>
      <c r="W24" s="86">
        <f>Y21*0+Y22*5+Y23*0+Y24*5+Y25*0+Y26*4</f>
        <v>4.5</v>
      </c>
      <c r="X24" s="40" t="s">
        <v>27</v>
      </c>
      <c r="Y24" s="38">
        <v>0</v>
      </c>
      <c r="Z24" s="54"/>
      <c r="AA24" s="60" t="s">
        <v>28</v>
      </c>
      <c r="AB24" s="55">
        <v>1.6</v>
      </c>
      <c r="AC24" s="55">
        <f>AB24*1</f>
        <v>1.6</v>
      </c>
      <c r="AD24" s="55" t="s">
        <v>26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 x14ac:dyDescent="0.3">
      <c r="B25" s="277" t="s">
        <v>36</v>
      </c>
      <c r="C25" s="273"/>
      <c r="D25" s="85"/>
      <c r="E25" s="44"/>
      <c r="F25" s="2"/>
      <c r="G25" s="164"/>
      <c r="H25" s="155"/>
      <c r="I25" s="164"/>
      <c r="J25" s="2"/>
      <c r="K25" s="2"/>
      <c r="L25" s="2"/>
      <c r="M25" s="2"/>
      <c r="N25" s="2"/>
      <c r="O25" s="2"/>
      <c r="P25" s="2"/>
      <c r="Q25" s="44"/>
      <c r="R25" s="2"/>
      <c r="S25" s="2"/>
      <c r="T25" s="2"/>
      <c r="U25" s="2"/>
      <c r="V25" s="275"/>
      <c r="W25" s="39" t="s">
        <v>43</v>
      </c>
      <c r="X25" s="40" t="s">
        <v>30</v>
      </c>
      <c r="Y25" s="38">
        <v>0</v>
      </c>
      <c r="AA25" s="60" t="s">
        <v>31</v>
      </c>
      <c r="AB25" s="55">
        <v>2.5</v>
      </c>
      <c r="AC25" s="55"/>
      <c r="AD25" s="55">
        <f>AB25*5</f>
        <v>12.5</v>
      </c>
      <c r="AE25" s="55" t="s">
        <v>26</v>
      </c>
      <c r="AF25" s="55">
        <f>AD25*9</f>
        <v>112.5</v>
      </c>
      <c r="AG25" s="75"/>
    </row>
    <row r="26" spans="2:33" s="56" customFormat="1" ht="27.9" customHeight="1" x14ac:dyDescent="0.55000000000000004">
      <c r="B26" s="277"/>
      <c r="C26" s="273"/>
      <c r="D26" s="44"/>
      <c r="E26" s="44"/>
      <c r="F26" s="2"/>
      <c r="G26" s="2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44"/>
      <c r="U26" s="2"/>
      <c r="V26" s="275"/>
      <c r="W26" s="86">
        <f>Y21*2+Y22*7+Y23*1+Y24*0+Y25*0+Y26*8</f>
        <v>17.3</v>
      </c>
      <c r="X26" s="79" t="s">
        <v>39</v>
      </c>
      <c r="Y26" s="45">
        <v>0</v>
      </c>
      <c r="Z26" s="54"/>
      <c r="AA26" s="60" t="s">
        <v>32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 x14ac:dyDescent="0.3">
      <c r="B27" s="165" t="s">
        <v>33</v>
      </c>
      <c r="C27" s="63"/>
      <c r="D27" s="44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2"/>
      <c r="U27" s="2"/>
      <c r="V27" s="275"/>
      <c r="W27" s="39" t="s">
        <v>12</v>
      </c>
      <c r="X27" s="48"/>
      <c r="Y27" s="38"/>
      <c r="AA27" s="60"/>
      <c r="AB27" s="55"/>
      <c r="AC27" s="60">
        <f>SUM(AC22:AC26)</f>
        <v>29.400000000000006</v>
      </c>
      <c r="AD27" s="60">
        <f>SUM(AD22:AD26)</f>
        <v>23.5</v>
      </c>
      <c r="AE27" s="60">
        <f>SUM(AE22:AE26)</f>
        <v>101</v>
      </c>
      <c r="AF27" s="60">
        <f>AC27*4+AD27*9+AE27*4</f>
        <v>733.1</v>
      </c>
      <c r="AG27" s="75"/>
    </row>
    <row r="28" spans="2:33" s="56" customFormat="1" ht="27.9" customHeight="1" x14ac:dyDescent="0.55000000000000004">
      <c r="B28" s="171"/>
      <c r="C28" s="172"/>
      <c r="D28" s="119"/>
      <c r="E28" s="119"/>
      <c r="F28" s="120"/>
      <c r="G28" s="120"/>
      <c r="H28" s="119"/>
      <c r="I28" s="120"/>
      <c r="J28" s="120"/>
      <c r="K28" s="119"/>
      <c r="L28" s="120"/>
      <c r="M28" s="120"/>
      <c r="N28" s="119"/>
      <c r="O28" s="120"/>
      <c r="P28" s="120"/>
      <c r="Q28" s="119"/>
      <c r="R28" s="120"/>
      <c r="S28" s="120"/>
      <c r="T28" s="119"/>
      <c r="U28" s="120"/>
      <c r="V28" s="276"/>
      <c r="W28" s="129">
        <f>W22*4+W26*4+W24*9</f>
        <v>499.7</v>
      </c>
      <c r="X28" s="141"/>
      <c r="Y28" s="53"/>
      <c r="Z28" s="54"/>
      <c r="AB28" s="66"/>
      <c r="AC28" s="67">
        <f>AC27*4/AF27</f>
        <v>0.16041467739735374</v>
      </c>
      <c r="AD28" s="67">
        <f>AD27*9/AF27</f>
        <v>0.28850088664575091</v>
      </c>
      <c r="AE28" s="67">
        <f>AE27*4/AF27</f>
        <v>0.55108443595689538</v>
      </c>
      <c r="AG28" s="89"/>
    </row>
    <row r="29" spans="2:33" s="35" customFormat="1" ht="27.9" customHeight="1" x14ac:dyDescent="0.4">
      <c r="B29" s="36">
        <v>3</v>
      </c>
      <c r="C29" s="272"/>
      <c r="D29" s="31" t="str">
        <f>'114.3月菜單'!N7</f>
        <v>麵線糊</v>
      </c>
      <c r="E29" s="31" t="s">
        <v>16</v>
      </c>
      <c r="F29" s="31"/>
      <c r="G29" s="31" t="str">
        <f>'114.3月菜單'!N8</f>
        <v>滷蛋X1</v>
      </c>
      <c r="H29" s="31" t="s">
        <v>243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274"/>
      <c r="W29" s="32" t="s">
        <v>41</v>
      </c>
      <c r="X29" s="33" t="s">
        <v>17</v>
      </c>
      <c r="Y29" s="34">
        <v>3.5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  <c r="AG29" s="75"/>
    </row>
    <row r="30" spans="2:33" ht="27.9" customHeight="1" x14ac:dyDescent="0.4">
      <c r="B30" s="36" t="s">
        <v>8</v>
      </c>
      <c r="C30" s="273"/>
      <c r="D30" s="2" t="s">
        <v>196</v>
      </c>
      <c r="E30" s="2"/>
      <c r="F30" s="2">
        <v>35</v>
      </c>
      <c r="G30" s="2" t="s">
        <v>256</v>
      </c>
      <c r="H30" s="2"/>
      <c r="I30" s="2" t="s">
        <v>51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75"/>
      <c r="W30" s="88">
        <f>Y29*15+Y30*0+Y31*5+Y32*0+Y33*15+Y34*12+15</f>
        <v>67.5</v>
      </c>
      <c r="X30" s="37" t="s">
        <v>22</v>
      </c>
      <c r="Y30" s="38">
        <v>1.5</v>
      </c>
      <c r="Z30" s="14"/>
      <c r="AA30" s="16" t="s">
        <v>23</v>
      </c>
      <c r="AB30" s="16">
        <v>6.2</v>
      </c>
      <c r="AC30" s="16">
        <f>AB30*2</f>
        <v>12.4</v>
      </c>
      <c r="AD30" s="16"/>
      <c r="AE30" s="16">
        <f>AB30*15</f>
        <v>93</v>
      </c>
      <c r="AF30" s="16">
        <f>AC30*4+AE30*4</f>
        <v>421.6</v>
      </c>
      <c r="AG30" s="88"/>
    </row>
    <row r="31" spans="2:33" ht="27.9" customHeight="1" x14ac:dyDescent="0.4">
      <c r="B31" s="36">
        <v>6</v>
      </c>
      <c r="C31" s="273"/>
      <c r="D31" s="2" t="s">
        <v>197</v>
      </c>
      <c r="E31" s="2"/>
      <c r="F31" s="2">
        <v>30</v>
      </c>
      <c r="G31" s="2"/>
      <c r="H31" s="2"/>
      <c r="I31" s="2"/>
      <c r="J31" s="2"/>
      <c r="K31" s="44"/>
      <c r="L31" s="2"/>
      <c r="M31" s="2"/>
      <c r="N31" s="44"/>
      <c r="O31" s="2"/>
      <c r="P31" s="2"/>
      <c r="Q31" s="2"/>
      <c r="R31" s="2"/>
      <c r="S31" s="2"/>
      <c r="T31" s="2"/>
      <c r="U31" s="2"/>
      <c r="V31" s="275"/>
      <c r="W31" s="39" t="s">
        <v>46</v>
      </c>
      <c r="X31" s="40" t="s">
        <v>24</v>
      </c>
      <c r="Y31" s="38">
        <v>0</v>
      </c>
      <c r="AA31" s="41" t="s">
        <v>25</v>
      </c>
      <c r="AB31" s="16">
        <v>2.1</v>
      </c>
      <c r="AC31" s="42">
        <f>AB31*7</f>
        <v>14.700000000000001</v>
      </c>
      <c r="AD31" s="16">
        <f>AB31*5</f>
        <v>10.5</v>
      </c>
      <c r="AE31" s="16" t="s">
        <v>26</v>
      </c>
      <c r="AF31" s="43">
        <f>AC31*4+AD31*9</f>
        <v>153.30000000000001</v>
      </c>
      <c r="AG31" s="75"/>
    </row>
    <row r="32" spans="2:33" ht="27.9" customHeight="1" x14ac:dyDescent="0.4">
      <c r="B32" s="36" t="s">
        <v>10</v>
      </c>
      <c r="C32" s="273"/>
      <c r="D32" s="2" t="s">
        <v>198</v>
      </c>
      <c r="E32" s="2"/>
      <c r="F32" s="2">
        <v>10</v>
      </c>
      <c r="G32" s="2"/>
      <c r="H32" s="44"/>
      <c r="I32" s="2"/>
      <c r="J32" s="2"/>
      <c r="K32" s="2"/>
      <c r="L32" s="2"/>
      <c r="M32" s="2"/>
      <c r="N32" s="2"/>
      <c r="O32" s="2"/>
      <c r="P32" s="2"/>
      <c r="Q32" s="44"/>
      <c r="R32" s="2"/>
      <c r="S32" s="2"/>
      <c r="T32" s="2"/>
      <c r="U32" s="2"/>
      <c r="V32" s="275"/>
      <c r="W32" s="86">
        <f>Y29*0+Y30*5+Y31*0+Y32*5+Y33*0+Y34*4</f>
        <v>7.5</v>
      </c>
      <c r="X32" s="40" t="s">
        <v>27</v>
      </c>
      <c r="Y32" s="38">
        <v>0</v>
      </c>
      <c r="Z32" s="14"/>
      <c r="AA32" s="15" t="s">
        <v>28</v>
      </c>
      <c r="AB32" s="16">
        <v>1.5</v>
      </c>
      <c r="AC32" s="16">
        <f>AB32*1</f>
        <v>1.5</v>
      </c>
      <c r="AD32" s="16" t="s">
        <v>26</v>
      </c>
      <c r="AE32" s="16">
        <f>AB32*5</f>
        <v>7.5</v>
      </c>
      <c r="AF32" s="16">
        <f>AC32*4+AE32*4</f>
        <v>36</v>
      </c>
      <c r="AG32" s="88"/>
    </row>
    <row r="33" spans="2:33" ht="27.9" customHeight="1" x14ac:dyDescent="0.3">
      <c r="B33" s="277" t="s">
        <v>37</v>
      </c>
      <c r="C33" s="273"/>
      <c r="D33" s="85" t="s">
        <v>199</v>
      </c>
      <c r="E33" s="44"/>
      <c r="F33" s="2">
        <v>3</v>
      </c>
      <c r="G33" s="2"/>
      <c r="H33" s="44"/>
      <c r="I33" s="2"/>
      <c r="J33" s="2"/>
      <c r="K33" s="2"/>
      <c r="L33" s="2"/>
      <c r="M33" s="2"/>
      <c r="N33" s="44"/>
      <c r="O33" s="2"/>
      <c r="P33" s="2"/>
      <c r="Q33" s="44"/>
      <c r="R33" s="2"/>
      <c r="S33" s="2"/>
      <c r="T33" s="44"/>
      <c r="U33" s="2"/>
      <c r="V33" s="275"/>
      <c r="W33" s="39" t="s">
        <v>43</v>
      </c>
      <c r="X33" s="40" t="s">
        <v>30</v>
      </c>
      <c r="Y33" s="38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  <c r="AG33" s="75"/>
    </row>
    <row r="34" spans="2:33" ht="27.9" customHeight="1" x14ac:dyDescent="0.4">
      <c r="B34" s="277"/>
      <c r="C34" s="273"/>
      <c r="D34" s="85" t="s">
        <v>200</v>
      </c>
      <c r="E34" s="44"/>
      <c r="F34" s="2">
        <v>1</v>
      </c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75"/>
      <c r="W34" s="86">
        <f>Y29*2+Y30*7+Y31*1+Y32*0+Y33*0+Y34*8</f>
        <v>17.5</v>
      </c>
      <c r="X34" s="79" t="s">
        <v>39</v>
      </c>
      <c r="Y34" s="45">
        <v>0</v>
      </c>
      <c r="Z34" s="14"/>
      <c r="AA34" s="15" t="s">
        <v>32</v>
      </c>
      <c r="AB34" s="16">
        <v>1</v>
      </c>
      <c r="AE34" s="15">
        <f>AB34*15</f>
        <v>15</v>
      </c>
      <c r="AG34" s="88"/>
    </row>
    <row r="35" spans="2:33" ht="27.9" customHeight="1" x14ac:dyDescent="0.3">
      <c r="B35" s="165" t="s">
        <v>33</v>
      </c>
      <c r="C35" s="166"/>
      <c r="D35" s="85" t="s">
        <v>201</v>
      </c>
      <c r="E35" s="44"/>
      <c r="F35" s="2">
        <v>10</v>
      </c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75"/>
      <c r="W35" s="39" t="s">
        <v>12</v>
      </c>
      <c r="X35" s="48"/>
      <c r="Y35" s="38"/>
      <c r="AC35" s="15">
        <f>SUM(AC30:AC34)</f>
        <v>28.6</v>
      </c>
      <c r="AD35" s="15">
        <f>SUM(AD30:AD34)</f>
        <v>23</v>
      </c>
      <c r="AE35" s="15">
        <f>SUM(AE30:AE34)</f>
        <v>115.5</v>
      </c>
      <c r="AF35" s="15">
        <f>AC35*4+AD35*9+AE35*4</f>
        <v>783.4</v>
      </c>
      <c r="AG35" s="75"/>
    </row>
    <row r="36" spans="2:33" ht="27.9" customHeight="1" x14ac:dyDescent="0.4">
      <c r="B36" s="169"/>
      <c r="C36" s="17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76"/>
      <c r="W36" s="129">
        <f>W30*4+W34*4+W32*9</f>
        <v>407.5</v>
      </c>
      <c r="X36" s="52"/>
      <c r="Y36" s="53"/>
      <c r="Z36" s="14"/>
      <c r="AC36" s="51">
        <f>AC35*4/AF35</f>
        <v>0.14603012509573654</v>
      </c>
      <c r="AD36" s="51">
        <f>AD35*9/AF35</f>
        <v>0.26423283124840441</v>
      </c>
      <c r="AE36" s="51">
        <f>AE35*4/AF35</f>
        <v>0.58973704365585911</v>
      </c>
      <c r="AG36" s="89"/>
    </row>
    <row r="37" spans="2:33" s="35" customFormat="1" ht="27.9" customHeight="1" x14ac:dyDescent="0.4">
      <c r="B37" s="30">
        <v>3</v>
      </c>
      <c r="C37" s="273"/>
      <c r="D37" s="31" t="str">
        <f>'114.3月菜單'!R7</f>
        <v>巧克力麵包x1</v>
      </c>
      <c r="E37" s="31" t="s">
        <v>50</v>
      </c>
      <c r="F37" s="31"/>
      <c r="G37" s="31" t="str">
        <f>'114.3月菜單'!R8</f>
        <v>大肉包x1</v>
      </c>
      <c r="H37" s="31" t="s">
        <v>49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 t="str">
        <f>'114.3月菜單'!R12</f>
        <v>豆奶</v>
      </c>
      <c r="T37" s="31"/>
      <c r="U37" s="31"/>
      <c r="V37" s="274"/>
      <c r="W37" s="180" t="s">
        <v>41</v>
      </c>
      <c r="X37" s="33" t="s">
        <v>17</v>
      </c>
      <c r="Y37" s="34">
        <v>4.5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</row>
    <row r="38" spans="2:33" ht="27.9" customHeight="1" x14ac:dyDescent="0.4">
      <c r="B38" s="36" t="s">
        <v>8</v>
      </c>
      <c r="C38" s="273"/>
      <c r="D38" s="2" t="s">
        <v>58</v>
      </c>
      <c r="E38" s="2"/>
      <c r="F38" s="2" t="s">
        <v>51</v>
      </c>
      <c r="G38" s="2" t="s">
        <v>146</v>
      </c>
      <c r="H38" s="2"/>
      <c r="I38" s="2" t="s">
        <v>51</v>
      </c>
      <c r="J38" s="2"/>
      <c r="K38" s="2"/>
      <c r="L38" s="2"/>
      <c r="M38" s="2"/>
      <c r="N38" s="2"/>
      <c r="O38" s="2"/>
      <c r="P38" s="2"/>
      <c r="Q38" s="2"/>
      <c r="R38" s="2"/>
      <c r="S38" s="68" t="s">
        <v>237</v>
      </c>
      <c r="T38" s="2"/>
      <c r="U38" s="2" t="s">
        <v>124</v>
      </c>
      <c r="V38" s="275"/>
      <c r="W38" s="146">
        <f>Y37*15+Y38*0+Y39*5+Y40*0+Y41*15+Y42*12+15</f>
        <v>82.5</v>
      </c>
      <c r="X38" s="37" t="s">
        <v>22</v>
      </c>
      <c r="Y38" s="38">
        <v>0.9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</row>
    <row r="39" spans="2:33" ht="27.9" customHeight="1" x14ac:dyDescent="0.4">
      <c r="B39" s="36">
        <v>7</v>
      </c>
      <c r="C39" s="27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75"/>
      <c r="W39" s="147" t="s">
        <v>46</v>
      </c>
      <c r="X39" s="40" t="s">
        <v>24</v>
      </c>
      <c r="Y39" s="38">
        <v>0</v>
      </c>
      <c r="AA39" s="41" t="s">
        <v>25</v>
      </c>
      <c r="AB39" s="16">
        <v>2.2000000000000002</v>
      </c>
      <c r="AC39" s="42">
        <f>AB39*7</f>
        <v>15.400000000000002</v>
      </c>
      <c r="AD39" s="16">
        <f>AB39*5</f>
        <v>11</v>
      </c>
      <c r="AE39" s="16" t="s">
        <v>26</v>
      </c>
      <c r="AF39" s="43">
        <f>AC39*4+AD39*9</f>
        <v>160.60000000000002</v>
      </c>
    </row>
    <row r="40" spans="2:33" ht="27.9" customHeight="1" x14ac:dyDescent="0.4">
      <c r="B40" s="36" t="s">
        <v>10</v>
      </c>
      <c r="C40" s="27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75"/>
      <c r="W40" s="146">
        <f>Y37*0+Y38*5+Y39*0+Y40*5+Y41*0+Y42*4</f>
        <v>4.5</v>
      </c>
      <c r="X40" s="40" t="s">
        <v>27</v>
      </c>
      <c r="Y40" s="38">
        <v>0</v>
      </c>
      <c r="Z40" s="14"/>
      <c r="AA40" s="15" t="s">
        <v>28</v>
      </c>
      <c r="AB40" s="16">
        <v>1.7</v>
      </c>
      <c r="AC40" s="16">
        <f>AB40*1</f>
        <v>1.7</v>
      </c>
      <c r="AD40" s="16" t="s">
        <v>26</v>
      </c>
      <c r="AE40" s="16">
        <f>AB40*5</f>
        <v>8.5</v>
      </c>
      <c r="AF40" s="16">
        <f>AC40*4+AE40*4</f>
        <v>40.799999999999997</v>
      </c>
    </row>
    <row r="41" spans="2:33" ht="27.9" customHeight="1" x14ac:dyDescent="0.3">
      <c r="B41" s="277" t="s">
        <v>29</v>
      </c>
      <c r="C41" s="273"/>
      <c r="D41" s="2"/>
      <c r="E41" s="2"/>
      <c r="F41" s="2"/>
      <c r="G41" s="2"/>
      <c r="H41" s="2"/>
      <c r="I41" s="2"/>
      <c r="J41" s="2"/>
      <c r="K41" s="44"/>
      <c r="L41" s="2"/>
      <c r="M41" s="2"/>
      <c r="N41" s="44"/>
      <c r="O41" s="2"/>
      <c r="P41" s="2"/>
      <c r="Q41" s="2"/>
      <c r="R41" s="2"/>
      <c r="S41" s="2"/>
      <c r="T41" s="2"/>
      <c r="U41" s="2"/>
      <c r="V41" s="275"/>
      <c r="W41" s="147" t="s">
        <v>43</v>
      </c>
      <c r="X41" s="40" t="s">
        <v>30</v>
      </c>
      <c r="Y41" s="38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5"/>
    </row>
    <row r="42" spans="2:33" ht="27.9" customHeight="1" x14ac:dyDescent="0.4">
      <c r="B42" s="277"/>
      <c r="C42" s="273"/>
      <c r="D42" s="44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75"/>
      <c r="W42" s="146">
        <f>Y37*2+Y38*7+Y39*1+Y40*0+Y41*0+Y42*8</f>
        <v>15.3</v>
      </c>
      <c r="X42" s="79" t="s">
        <v>39</v>
      </c>
      <c r="Y42" s="45">
        <v>0</v>
      </c>
      <c r="Z42" s="14"/>
      <c r="AA42" s="15" t="s">
        <v>32</v>
      </c>
      <c r="AE42" s="15">
        <f>AB42*15</f>
        <v>0</v>
      </c>
      <c r="AG42" s="88"/>
    </row>
    <row r="43" spans="2:33" ht="27.9" customHeight="1" x14ac:dyDescent="0.3">
      <c r="B43" s="165" t="s">
        <v>33</v>
      </c>
      <c r="C43" s="166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75"/>
      <c r="W43" s="147" t="s">
        <v>12</v>
      </c>
      <c r="X43" s="48"/>
      <c r="Y43" s="38"/>
      <c r="AC43" s="15">
        <f>SUM(AC38:AC42)</f>
        <v>29.1</v>
      </c>
      <c r="AD43" s="15">
        <f>SUM(AD38:AD42)</f>
        <v>23.5</v>
      </c>
      <c r="AE43" s="15">
        <f>SUM(AE38:AE42)</f>
        <v>98.5</v>
      </c>
      <c r="AF43" s="15">
        <f>AC43*4+AD43*9+AE43*4</f>
        <v>721.9</v>
      </c>
      <c r="AG43" s="75"/>
    </row>
    <row r="44" spans="2:33" ht="27.9" customHeight="1" thickBot="1" x14ac:dyDescent="0.45">
      <c r="B44" s="173"/>
      <c r="C44" s="174"/>
      <c r="D44" s="126"/>
      <c r="E44" s="126"/>
      <c r="F44" s="127"/>
      <c r="G44" s="127"/>
      <c r="H44" s="126"/>
      <c r="I44" s="127"/>
      <c r="J44" s="127"/>
      <c r="K44" s="126"/>
      <c r="L44" s="127"/>
      <c r="M44" s="127"/>
      <c r="N44" s="126"/>
      <c r="O44" s="127"/>
      <c r="P44" s="127"/>
      <c r="Q44" s="126"/>
      <c r="R44" s="127"/>
      <c r="S44" s="127"/>
      <c r="T44" s="119"/>
      <c r="U44" s="120"/>
      <c r="V44" s="278"/>
      <c r="W44" s="181">
        <f>W38*4+W42*4+W40*9</f>
        <v>431.7</v>
      </c>
      <c r="X44" s="52"/>
      <c r="Y44" s="53"/>
      <c r="Z44" s="14"/>
      <c r="AC44" s="51">
        <f>AC43*4/AF43</f>
        <v>0.1612411691369996</v>
      </c>
      <c r="AD44" s="51">
        <f>AD43*9/AF43</f>
        <v>0.29297686660202243</v>
      </c>
      <c r="AE44" s="51">
        <f>AE43*4/AF43</f>
        <v>0.54578196426097803</v>
      </c>
      <c r="AG44" s="89"/>
    </row>
    <row r="45" spans="2:33" s="60" customFormat="1" ht="21.75" customHeight="1" x14ac:dyDescent="0.3">
      <c r="B45" s="175"/>
      <c r="C45" s="164"/>
      <c r="D45"/>
      <c r="E45" s="176"/>
      <c r="F45" s="164"/>
      <c r="G45" s="164"/>
      <c r="H45" s="176"/>
      <c r="I45" s="164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1"/>
      <c r="U45" s="271"/>
      <c r="V45" s="271"/>
      <c r="W45" s="270"/>
      <c r="X45" s="271"/>
      <c r="Y45" s="271"/>
      <c r="Z45" s="73"/>
      <c r="AB45" s="55"/>
    </row>
    <row r="46" spans="2:33" x14ac:dyDescent="0.3">
      <c r="D46" s="269"/>
      <c r="E46" s="269"/>
      <c r="F46" s="269"/>
      <c r="G46" s="269"/>
      <c r="H46" s="177"/>
      <c r="K46" s="177"/>
      <c r="N46" s="177"/>
      <c r="Q46" s="177"/>
      <c r="T46" s="177"/>
    </row>
  </sheetData>
  <mergeCells count="20"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G3:L3"/>
    <mergeCell ref="D46:G46"/>
    <mergeCell ref="J45:Y45"/>
    <mergeCell ref="C29:C34"/>
    <mergeCell ref="V29:V36"/>
    <mergeCell ref="B33:B34"/>
    <mergeCell ref="C37:C42"/>
    <mergeCell ref="V37:V44"/>
    <mergeCell ref="B41:B42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46"/>
  <sheetViews>
    <sheetView topLeftCell="A19" zoomScale="60" workbookViewId="0">
      <selection activeCell="E22" sqref="E22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79" t="s">
        <v>229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3"/>
      <c r="AB1" s="5"/>
    </row>
    <row r="2" spans="2:33" s="4" customFormat="1" ht="13.5" customHeight="1" x14ac:dyDescent="0.6">
      <c r="B2" s="280"/>
      <c r="C2" s="281"/>
      <c r="D2" s="281"/>
      <c r="E2" s="281"/>
      <c r="F2" s="281"/>
      <c r="G2" s="281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 x14ac:dyDescent="0.6">
      <c r="B3" s="80" t="s">
        <v>40</v>
      </c>
      <c r="C3" s="9"/>
      <c r="D3" s="10"/>
      <c r="E3" s="10"/>
      <c r="F3" s="10"/>
      <c r="G3" s="283" t="s">
        <v>85</v>
      </c>
      <c r="H3" s="283"/>
      <c r="I3" s="283"/>
      <c r="J3" s="283"/>
      <c r="K3" s="283"/>
      <c r="L3" s="283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82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 x14ac:dyDescent="0.4">
      <c r="B5" s="30">
        <v>3</v>
      </c>
      <c r="C5" s="273"/>
      <c r="D5" s="31" t="str">
        <f>'114.3月菜單'!B16</f>
        <v>不供餐</v>
      </c>
      <c r="E5" s="31"/>
      <c r="F5" s="1" t="s">
        <v>77</v>
      </c>
      <c r="G5" s="31"/>
      <c r="H5" s="31"/>
      <c r="I5" s="1" t="s">
        <v>77</v>
      </c>
      <c r="J5" s="31"/>
      <c r="K5" s="31"/>
      <c r="L5" s="1" t="s">
        <v>77</v>
      </c>
      <c r="M5" s="31"/>
      <c r="N5" s="31"/>
      <c r="O5" s="1" t="s">
        <v>77</v>
      </c>
      <c r="P5" s="31"/>
      <c r="Q5" s="31"/>
      <c r="R5" s="1" t="s">
        <v>77</v>
      </c>
      <c r="S5" s="31"/>
      <c r="T5" s="31"/>
      <c r="U5" s="1" t="s">
        <v>77</v>
      </c>
      <c r="V5" s="274"/>
      <c r="W5" s="32" t="s">
        <v>41</v>
      </c>
      <c r="X5" s="33" t="s">
        <v>69</v>
      </c>
      <c r="Y5" s="34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  <c r="AG5" s="75"/>
    </row>
    <row r="6" spans="2:33" ht="27.9" customHeight="1" x14ac:dyDescent="0.4">
      <c r="B6" s="36" t="s">
        <v>8</v>
      </c>
      <c r="C6" s="273"/>
      <c r="D6" s="2"/>
      <c r="E6" s="2"/>
      <c r="F6" s="2"/>
      <c r="G6" s="56"/>
      <c r="H6" s="154"/>
      <c r="I6" s="105"/>
      <c r="J6" s="150"/>
      <c r="K6" s="151"/>
      <c r="L6" s="182"/>
      <c r="M6" s="2"/>
      <c r="N6" s="2"/>
      <c r="O6" s="2"/>
      <c r="P6" s="2"/>
      <c r="Q6" s="2"/>
      <c r="R6" s="2"/>
      <c r="S6" s="68"/>
      <c r="T6" s="2"/>
      <c r="U6" s="2"/>
      <c r="V6" s="275"/>
      <c r="W6" s="88">
        <v>0</v>
      </c>
      <c r="X6" s="37" t="s">
        <v>70</v>
      </c>
      <c r="Y6" s="38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8"/>
    </row>
    <row r="7" spans="2:33" ht="27.9" customHeight="1" x14ac:dyDescent="0.4">
      <c r="B7" s="36">
        <v>10</v>
      </c>
      <c r="C7" s="273"/>
      <c r="D7" s="2"/>
      <c r="E7" s="2"/>
      <c r="F7" s="2"/>
      <c r="G7" s="56"/>
      <c r="H7" s="155"/>
      <c r="I7" s="10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75"/>
      <c r="W7" s="39" t="s">
        <v>46</v>
      </c>
      <c r="X7" s="40" t="s">
        <v>71</v>
      </c>
      <c r="Y7" s="38">
        <v>0</v>
      </c>
      <c r="AA7" s="41" t="s">
        <v>25</v>
      </c>
      <c r="AB7" s="16">
        <v>2</v>
      </c>
      <c r="AC7" s="42">
        <f>AB7*7</f>
        <v>14</v>
      </c>
      <c r="AD7" s="16">
        <f>AB7*5</f>
        <v>10</v>
      </c>
      <c r="AE7" s="16" t="s">
        <v>26</v>
      </c>
      <c r="AF7" s="43">
        <f>AC7*4+AD7*9</f>
        <v>146</v>
      </c>
      <c r="AG7" s="75"/>
    </row>
    <row r="8" spans="2:33" ht="27.9" customHeight="1" x14ac:dyDescent="0.4">
      <c r="B8" s="36" t="s">
        <v>47</v>
      </c>
      <c r="C8" s="273"/>
      <c r="D8" s="44"/>
      <c r="E8" s="44"/>
      <c r="F8" s="2"/>
      <c r="G8" s="56"/>
      <c r="H8" s="156"/>
      <c r="I8" s="105"/>
      <c r="J8" s="2"/>
      <c r="K8" s="2"/>
      <c r="L8" s="2"/>
      <c r="M8" s="2"/>
      <c r="N8" s="84"/>
      <c r="O8" s="2"/>
      <c r="P8" s="2"/>
      <c r="Q8" s="44"/>
      <c r="R8" s="2"/>
      <c r="S8" s="2"/>
      <c r="T8" s="2"/>
      <c r="U8" s="2"/>
      <c r="V8" s="275"/>
      <c r="W8" s="86">
        <f>Y5*0+Y6*5+Y7*0+Y8*5+Y9*0+Y10*4+2</f>
        <v>2</v>
      </c>
      <c r="X8" s="40" t="s">
        <v>72</v>
      </c>
      <c r="Y8" s="38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  <c r="AG8" s="88"/>
    </row>
    <row r="9" spans="2:33" ht="27.9" customHeight="1" x14ac:dyDescent="0.3">
      <c r="B9" s="277" t="s">
        <v>34</v>
      </c>
      <c r="C9" s="273"/>
      <c r="D9" s="44"/>
      <c r="E9" s="44"/>
      <c r="F9" s="2"/>
      <c r="G9" s="2"/>
      <c r="H9" s="44"/>
      <c r="I9" s="2"/>
      <c r="J9" s="2"/>
      <c r="K9" s="2"/>
      <c r="L9" s="2"/>
      <c r="M9" s="2"/>
      <c r="N9" s="44"/>
      <c r="O9" s="2"/>
      <c r="P9" s="2"/>
      <c r="Q9" s="44"/>
      <c r="R9" s="2"/>
      <c r="S9" s="2"/>
      <c r="T9" s="2"/>
      <c r="U9" s="2"/>
      <c r="V9" s="275"/>
      <c r="W9" s="39" t="s">
        <v>43</v>
      </c>
      <c r="X9" s="40" t="s">
        <v>73</v>
      </c>
      <c r="Y9" s="38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  <c r="AG9" s="75"/>
    </row>
    <row r="10" spans="2:33" ht="27.9" customHeight="1" x14ac:dyDescent="0.4">
      <c r="B10" s="277"/>
      <c r="C10" s="273"/>
      <c r="D10" s="44"/>
      <c r="E10" s="44"/>
      <c r="F10" s="2"/>
      <c r="G10" s="2"/>
      <c r="H10" s="44"/>
      <c r="I10" s="2"/>
      <c r="J10" s="2"/>
      <c r="K10" s="2"/>
      <c r="L10" s="2"/>
      <c r="M10" s="2"/>
      <c r="N10" s="44"/>
      <c r="O10" s="2"/>
      <c r="P10" s="2"/>
      <c r="Q10" s="44"/>
      <c r="R10" s="2"/>
      <c r="S10" s="106"/>
      <c r="T10" s="106"/>
      <c r="U10" s="106"/>
      <c r="V10" s="275"/>
      <c r="W10" s="86">
        <f>Y5*2+Y6*7+Y7*1+Y8*0+Y9*0+Y10*8</f>
        <v>0</v>
      </c>
      <c r="X10" s="79" t="s">
        <v>74</v>
      </c>
      <c r="Y10" s="45">
        <v>0</v>
      </c>
      <c r="Z10" s="14"/>
      <c r="AA10" s="15" t="s">
        <v>32</v>
      </c>
      <c r="AE10" s="15">
        <f>AB10*15</f>
        <v>0</v>
      </c>
      <c r="AG10" s="88"/>
    </row>
    <row r="11" spans="2:33" ht="27.9" customHeight="1" x14ac:dyDescent="0.3">
      <c r="B11" s="46" t="s">
        <v>33</v>
      </c>
      <c r="C11" s="47"/>
      <c r="D11" s="44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106"/>
      <c r="U11" s="106"/>
      <c r="V11" s="275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3" ht="27.9" customHeight="1" x14ac:dyDescent="0.4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76"/>
      <c r="W12" s="87">
        <f>W6*4+W10*4+W8*9</f>
        <v>18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9"/>
    </row>
    <row r="13" spans="2:33" s="35" customFormat="1" ht="27.9" customHeight="1" x14ac:dyDescent="0.4">
      <c r="B13" s="30">
        <v>3</v>
      </c>
      <c r="C13" s="273"/>
      <c r="D13" s="31" t="str">
        <f>'114.3月菜單'!F16</f>
        <v>皮蛋粥</v>
      </c>
      <c r="E13" s="31" t="s">
        <v>16</v>
      </c>
      <c r="F13" s="31"/>
      <c r="G13" s="31" t="str">
        <f>'114.3月菜單'!F17</f>
        <v>滷豆包X1</v>
      </c>
      <c r="H13" s="31" t="s">
        <v>243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274"/>
      <c r="W13" s="32" t="s">
        <v>88</v>
      </c>
      <c r="X13" s="33" t="s">
        <v>62</v>
      </c>
      <c r="Y13" s="34">
        <v>4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5"/>
    </row>
    <row r="14" spans="2:33" ht="27.9" customHeight="1" x14ac:dyDescent="0.4">
      <c r="B14" s="36" t="s">
        <v>8</v>
      </c>
      <c r="C14" s="273"/>
      <c r="D14" s="2" t="s">
        <v>202</v>
      </c>
      <c r="E14" s="2"/>
      <c r="F14" s="2">
        <v>80</v>
      </c>
      <c r="G14" s="2" t="s">
        <v>242</v>
      </c>
      <c r="H14" s="2"/>
      <c r="I14" s="2" t="s">
        <v>51</v>
      </c>
      <c r="J14" s="2"/>
      <c r="K14" s="2"/>
      <c r="L14" s="2"/>
      <c r="M14" s="2"/>
      <c r="N14" s="2"/>
      <c r="O14" s="2"/>
      <c r="P14" s="2"/>
      <c r="Q14" s="2"/>
      <c r="R14" s="2"/>
      <c r="S14" s="68"/>
      <c r="T14" s="78"/>
      <c r="U14" s="2"/>
      <c r="V14" s="275"/>
      <c r="W14" s="88">
        <f>Y13*15+Y14*0+Y15*5+Y16*0+Y17*15+Y18*12+18</f>
        <v>78</v>
      </c>
      <c r="X14" s="37" t="s">
        <v>93</v>
      </c>
      <c r="Y14" s="38">
        <v>1.2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3" ht="27.9" customHeight="1" x14ac:dyDescent="0.4">
      <c r="B15" s="36">
        <v>11</v>
      </c>
      <c r="C15" s="273"/>
      <c r="D15" s="104" t="s">
        <v>204</v>
      </c>
      <c r="E15" s="104"/>
      <c r="F15" s="104">
        <v>10</v>
      </c>
      <c r="G15" s="2"/>
      <c r="H15" s="2"/>
      <c r="I15" s="2"/>
      <c r="J15" s="2"/>
      <c r="K15" s="2"/>
      <c r="L15" s="2"/>
      <c r="M15" s="2"/>
      <c r="N15" s="44"/>
      <c r="O15" s="2"/>
      <c r="P15" s="2"/>
      <c r="Q15" s="2"/>
      <c r="R15" s="2"/>
      <c r="S15" s="2"/>
      <c r="T15" s="2"/>
      <c r="U15" s="2"/>
      <c r="V15" s="275"/>
      <c r="W15" s="39" t="s">
        <v>97</v>
      </c>
      <c r="X15" s="40" t="s">
        <v>98</v>
      </c>
      <c r="Y15" s="38">
        <v>0</v>
      </c>
      <c r="AA15" s="41" t="s">
        <v>25</v>
      </c>
      <c r="AB15" s="16">
        <v>2</v>
      </c>
      <c r="AC15" s="42">
        <f>AB15*7</f>
        <v>14</v>
      </c>
      <c r="AD15" s="16">
        <f>AB15*5</f>
        <v>10</v>
      </c>
      <c r="AE15" s="16" t="s">
        <v>26</v>
      </c>
      <c r="AF15" s="43">
        <f>AC15*4+AD15*9</f>
        <v>146</v>
      </c>
      <c r="AG15" s="75"/>
    </row>
    <row r="16" spans="2:33" ht="27.9" customHeight="1" x14ac:dyDescent="0.4">
      <c r="B16" s="36" t="s">
        <v>10</v>
      </c>
      <c r="C16" s="273"/>
      <c r="D16" s="104" t="s">
        <v>205</v>
      </c>
      <c r="E16" s="104"/>
      <c r="F16" s="104">
        <v>10</v>
      </c>
      <c r="G16" s="2"/>
      <c r="H16" s="44"/>
      <c r="I16" s="2"/>
      <c r="J16" s="2"/>
      <c r="K16" s="84"/>
      <c r="L16" s="2"/>
      <c r="M16" s="2"/>
      <c r="N16" s="2"/>
      <c r="O16" s="2"/>
      <c r="P16" s="2"/>
      <c r="Q16" s="44"/>
      <c r="R16" s="2"/>
      <c r="S16" s="2"/>
      <c r="T16" s="2"/>
      <c r="U16" s="2"/>
      <c r="V16" s="275"/>
      <c r="W16" s="86">
        <f>Y13*0+Y14*5+Y15*0+Y16*5+Y17*0+Y18*4+2</f>
        <v>8</v>
      </c>
      <c r="X16" s="40" t="s">
        <v>81</v>
      </c>
      <c r="Y16" s="38">
        <v>0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8"/>
    </row>
    <row r="17" spans="2:33" ht="27.9" customHeight="1" x14ac:dyDescent="0.3">
      <c r="B17" s="277" t="s">
        <v>35</v>
      </c>
      <c r="C17" s="273"/>
      <c r="D17" s="85" t="s">
        <v>206</v>
      </c>
      <c r="E17" s="44"/>
      <c r="F17" s="2">
        <v>1</v>
      </c>
      <c r="G17" s="2"/>
      <c r="H17" s="44"/>
      <c r="I17" s="2"/>
      <c r="J17" s="2"/>
      <c r="K17" s="2"/>
      <c r="L17" s="2"/>
      <c r="M17" s="2"/>
      <c r="N17" s="44"/>
      <c r="O17" s="2"/>
      <c r="P17" s="2"/>
      <c r="Q17" s="44"/>
      <c r="R17" s="2"/>
      <c r="S17" s="2"/>
      <c r="T17" s="2"/>
      <c r="U17" s="2"/>
      <c r="V17" s="275"/>
      <c r="W17" s="39" t="s">
        <v>57</v>
      </c>
      <c r="X17" s="40" t="s">
        <v>67</v>
      </c>
      <c r="Y17" s="38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5"/>
    </row>
    <row r="18" spans="2:33" ht="27.9" customHeight="1" x14ac:dyDescent="0.4">
      <c r="B18" s="277"/>
      <c r="C18" s="273"/>
      <c r="D18" s="44"/>
      <c r="E18" s="44"/>
      <c r="F18" s="2"/>
      <c r="G18" s="61"/>
      <c r="H18" s="44"/>
      <c r="I18" s="2"/>
      <c r="J18" s="2"/>
      <c r="K18" s="84"/>
      <c r="L18" s="2"/>
      <c r="M18" s="2"/>
      <c r="N18" s="44"/>
      <c r="O18" s="2"/>
      <c r="P18" s="2"/>
      <c r="Q18" s="44"/>
      <c r="R18" s="2"/>
      <c r="S18" s="2"/>
      <c r="T18" s="2"/>
      <c r="U18" s="2"/>
      <c r="V18" s="275"/>
      <c r="W18" s="86">
        <f>Y13*2+Y14*7+Y15*1+Y16*0+Y17*0+Y18*8</f>
        <v>16.399999999999999</v>
      </c>
      <c r="X18" s="79" t="s">
        <v>68</v>
      </c>
      <c r="Y18" s="45">
        <v>0</v>
      </c>
      <c r="Z18" s="14"/>
      <c r="AA18" s="15" t="s">
        <v>32</v>
      </c>
      <c r="AB18" s="16">
        <v>1</v>
      </c>
      <c r="AE18" s="15">
        <f>AB18*15</f>
        <v>15</v>
      </c>
      <c r="AG18" s="88"/>
    </row>
    <row r="19" spans="2:33" ht="27.9" customHeight="1" x14ac:dyDescent="0.3">
      <c r="B19" s="46" t="s">
        <v>33</v>
      </c>
      <c r="C19" s="47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78"/>
      <c r="U19" s="78"/>
      <c r="V19" s="275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3" ht="27.9" customHeight="1" x14ac:dyDescent="0.4">
      <c r="B20" s="49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76"/>
      <c r="W20" s="87">
        <f>W14*4+W18*4+W16*9</f>
        <v>449.6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9"/>
    </row>
    <row r="21" spans="2:33" s="35" customFormat="1" ht="27.9" customHeight="1" x14ac:dyDescent="0.4">
      <c r="B21" s="30">
        <v>3</v>
      </c>
      <c r="C21" s="273"/>
      <c r="D21" s="31" t="str">
        <f>'114.3月菜單'!J16</f>
        <v>大肉包X1</v>
      </c>
      <c r="E21" s="31" t="s">
        <v>49</v>
      </c>
      <c r="F21" s="31"/>
      <c r="G21" s="31" t="str">
        <f>'114.3月菜單'!J17</f>
        <v>帶殼水煮蛋*1</v>
      </c>
      <c r="H21" s="31" t="s">
        <v>49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 t="str">
        <f>'114.3月菜單'!J21</f>
        <v>麥茶牛奶</v>
      </c>
      <c r="T21" s="31" t="s">
        <v>16</v>
      </c>
      <c r="U21" s="31"/>
      <c r="V21" s="274"/>
      <c r="W21" s="32" t="s">
        <v>56</v>
      </c>
      <c r="X21" s="33" t="s">
        <v>17</v>
      </c>
      <c r="Y21" s="137">
        <v>3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5"/>
    </row>
    <row r="22" spans="2:33" s="56" customFormat="1" ht="27.75" customHeight="1" x14ac:dyDescent="0.55000000000000004">
      <c r="B22" s="36" t="s">
        <v>8</v>
      </c>
      <c r="C22" s="273"/>
      <c r="D22" s="2" t="s">
        <v>146</v>
      </c>
      <c r="E22" s="2"/>
      <c r="F22" s="2" t="s">
        <v>51</v>
      </c>
      <c r="G22" s="2" t="s">
        <v>131</v>
      </c>
      <c r="H22" s="2"/>
      <c r="I22" s="136" t="s">
        <v>51</v>
      </c>
      <c r="J22" s="2"/>
      <c r="K22" s="2"/>
      <c r="L22" s="2"/>
      <c r="M22" s="2"/>
      <c r="N22" s="2"/>
      <c r="O22" s="2"/>
      <c r="P22" s="2"/>
      <c r="Q22" s="2"/>
      <c r="R22" s="2"/>
      <c r="S22" s="68" t="s">
        <v>111</v>
      </c>
      <c r="T22" s="2"/>
      <c r="U22" s="2">
        <v>15</v>
      </c>
      <c r="V22" s="275"/>
      <c r="W22" s="88">
        <f>Y21*15+Y22*0+Y23*5+Y24*0+Y25*15+Y26*12+15</f>
        <v>63.6</v>
      </c>
      <c r="X22" s="37" t="s">
        <v>22</v>
      </c>
      <c r="Y22" s="138">
        <v>1</v>
      </c>
      <c r="Z22" s="54"/>
      <c r="AA22" s="55" t="s">
        <v>23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 x14ac:dyDescent="0.4">
      <c r="B23" s="36">
        <v>12</v>
      </c>
      <c r="C23" s="27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 t="s">
        <v>207</v>
      </c>
      <c r="T23" s="2"/>
      <c r="U23" s="2">
        <v>15</v>
      </c>
      <c r="V23" s="275"/>
      <c r="W23" s="39" t="s">
        <v>46</v>
      </c>
      <c r="X23" s="40" t="s">
        <v>24</v>
      </c>
      <c r="Y23" s="138">
        <v>0</v>
      </c>
      <c r="AA23" s="57" t="s">
        <v>25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26</v>
      </c>
      <c r="AF23" s="59">
        <f>AC23*4+AD23*9</f>
        <v>153.30000000000001</v>
      </c>
      <c r="AG23" s="75"/>
    </row>
    <row r="24" spans="2:33" s="56" customFormat="1" ht="27.9" customHeight="1" x14ac:dyDescent="0.55000000000000004">
      <c r="B24" s="36" t="s">
        <v>10</v>
      </c>
      <c r="C24" s="273"/>
      <c r="D24" s="2"/>
      <c r="E24" s="2"/>
      <c r="F24" s="2"/>
      <c r="G24" s="2"/>
      <c r="H24" s="44"/>
      <c r="I24" s="2"/>
      <c r="J24" s="2"/>
      <c r="K24" s="2"/>
      <c r="L24" s="2"/>
      <c r="M24" s="2"/>
      <c r="N24" s="2"/>
      <c r="O24" s="2"/>
      <c r="P24" s="2"/>
      <c r="Q24" s="44"/>
      <c r="R24" s="2"/>
      <c r="S24" s="2"/>
      <c r="T24" s="2"/>
      <c r="U24" s="2"/>
      <c r="V24" s="275"/>
      <c r="W24" s="86">
        <f>Y21*0+Y22*5+Y23*0+Y24*5+Y25*0+Y26*4+2</f>
        <v>8.1999999999999993</v>
      </c>
      <c r="X24" s="40" t="s">
        <v>66</v>
      </c>
      <c r="Y24" s="138">
        <v>0</v>
      </c>
      <c r="Z24" s="54"/>
      <c r="AA24" s="60" t="s">
        <v>28</v>
      </c>
      <c r="AB24" s="55">
        <v>1.6</v>
      </c>
      <c r="AC24" s="55">
        <f>AB24*1</f>
        <v>1.6</v>
      </c>
      <c r="AD24" s="55" t="s">
        <v>26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 x14ac:dyDescent="0.3">
      <c r="B25" s="277" t="s">
        <v>36</v>
      </c>
      <c r="C25" s="273"/>
      <c r="D25" s="2"/>
      <c r="E25" s="2"/>
      <c r="F25" s="2"/>
      <c r="G25" s="2"/>
      <c r="H25" s="44"/>
      <c r="I25" s="2"/>
      <c r="J25" s="2"/>
      <c r="K25" s="2"/>
      <c r="L25" s="2"/>
      <c r="M25" s="2"/>
      <c r="N25" s="44"/>
      <c r="O25" s="2"/>
      <c r="P25" s="2"/>
      <c r="Q25" s="44"/>
      <c r="R25" s="2"/>
      <c r="S25" s="2"/>
      <c r="T25" s="2"/>
      <c r="U25" s="2"/>
      <c r="V25" s="275"/>
      <c r="W25" s="39" t="s">
        <v>43</v>
      </c>
      <c r="X25" s="40" t="s">
        <v>30</v>
      </c>
      <c r="Y25" s="138">
        <v>0</v>
      </c>
      <c r="AA25" s="60" t="s">
        <v>31</v>
      </c>
      <c r="AB25" s="55">
        <v>2.5</v>
      </c>
      <c r="AC25" s="55"/>
      <c r="AD25" s="55">
        <f>AB25*5</f>
        <v>12.5</v>
      </c>
      <c r="AE25" s="55" t="s">
        <v>26</v>
      </c>
      <c r="AF25" s="55">
        <f>AD25*9</f>
        <v>112.5</v>
      </c>
      <c r="AG25" s="75"/>
    </row>
    <row r="26" spans="2:33" s="56" customFormat="1" ht="27.9" customHeight="1" x14ac:dyDescent="0.55000000000000004">
      <c r="B26" s="277"/>
      <c r="C26" s="273"/>
      <c r="D26" s="2"/>
      <c r="E26" s="44"/>
      <c r="F26" s="2"/>
      <c r="G26" s="61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44"/>
      <c r="U26" s="2"/>
      <c r="V26" s="275"/>
      <c r="W26" s="86">
        <f>Y21*2+Y22*7+Y23*1+Y24*0+Y25*0+Y26*8</f>
        <v>15.4</v>
      </c>
      <c r="X26" s="79" t="s">
        <v>39</v>
      </c>
      <c r="Y26" s="139">
        <v>0.3</v>
      </c>
      <c r="Z26" s="54"/>
      <c r="AA26" s="60" t="s">
        <v>32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 x14ac:dyDescent="0.3">
      <c r="B27" s="62" t="s">
        <v>33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75"/>
      <c r="W27" s="39" t="s">
        <v>12</v>
      </c>
      <c r="X27" s="48"/>
      <c r="Y27" s="1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3" s="56" customFormat="1" ht="27.9" customHeight="1" thickBot="1" x14ac:dyDescent="0.6">
      <c r="B28" s="64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76"/>
      <c r="W28" s="87">
        <f>W22*4+W26*4+W24*9</f>
        <v>389.8</v>
      </c>
      <c r="X28" s="52"/>
      <c r="Y28" s="140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9"/>
    </row>
    <row r="29" spans="2:33" s="35" customFormat="1" ht="27.9" customHeight="1" x14ac:dyDescent="0.4">
      <c r="B29" s="30">
        <v>3</v>
      </c>
      <c r="C29" s="273"/>
      <c r="D29" s="31" t="str">
        <f>'114.3月菜單'!N16</f>
        <v>甜麵包X1</v>
      </c>
      <c r="E29" s="31" t="s">
        <v>50</v>
      </c>
      <c r="F29" s="31"/>
      <c r="G29" s="31" t="str">
        <f>'114.3月菜單'!N17</f>
        <v>鹹麵包X1</v>
      </c>
      <c r="H29" s="31" t="s">
        <v>50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 t="str">
        <f>'114.3月菜單'!N21</f>
        <v>豆奶</v>
      </c>
      <c r="T29" s="31"/>
      <c r="U29" s="31"/>
      <c r="V29" s="274"/>
      <c r="W29" s="32" t="s">
        <v>7</v>
      </c>
      <c r="X29" s="33" t="s">
        <v>69</v>
      </c>
      <c r="Y29" s="34">
        <v>4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  <c r="AG29" s="75"/>
    </row>
    <row r="30" spans="2:33" ht="27.9" customHeight="1" x14ac:dyDescent="0.4">
      <c r="B30" s="36" t="s">
        <v>8</v>
      </c>
      <c r="C30" s="273"/>
      <c r="D30" s="2" t="s">
        <v>58</v>
      </c>
      <c r="E30" s="2"/>
      <c r="F30" s="2" t="s">
        <v>51</v>
      </c>
      <c r="G30" s="2" t="s">
        <v>58</v>
      </c>
      <c r="H30" s="2"/>
      <c r="I30" s="2" t="s">
        <v>51</v>
      </c>
      <c r="J30" s="2"/>
      <c r="K30" s="2"/>
      <c r="L30" s="2"/>
      <c r="M30" s="2"/>
      <c r="N30" s="2"/>
      <c r="O30" s="2"/>
      <c r="P30" s="2"/>
      <c r="Q30" s="2"/>
      <c r="R30" s="2"/>
      <c r="S30" s="2" t="s">
        <v>237</v>
      </c>
      <c r="T30" s="2"/>
      <c r="U30" s="2" t="s">
        <v>124</v>
      </c>
      <c r="V30" s="275"/>
      <c r="W30" s="88">
        <v>79</v>
      </c>
      <c r="X30" s="37" t="s">
        <v>70</v>
      </c>
      <c r="Y30" s="38">
        <v>0.9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  <c r="AG30" s="88"/>
    </row>
    <row r="31" spans="2:33" ht="27.9" customHeight="1" x14ac:dyDescent="0.4">
      <c r="B31" s="36">
        <v>13</v>
      </c>
      <c r="C31" s="273"/>
      <c r="D31" s="2"/>
      <c r="E31" s="2"/>
      <c r="F31" s="2"/>
      <c r="G31" s="2"/>
      <c r="H31" s="2"/>
      <c r="I31" s="2"/>
      <c r="J31" s="2"/>
      <c r="K31" s="44"/>
      <c r="L31" s="2"/>
      <c r="M31" s="2"/>
      <c r="N31" s="44"/>
      <c r="O31" s="2"/>
      <c r="P31" s="2"/>
      <c r="Q31" s="2"/>
      <c r="R31" s="2"/>
      <c r="S31" s="2"/>
      <c r="T31" s="2"/>
      <c r="U31" s="2"/>
      <c r="V31" s="275"/>
      <c r="W31" s="39" t="s">
        <v>9</v>
      </c>
      <c r="X31" s="40" t="s">
        <v>71</v>
      </c>
      <c r="Y31" s="38">
        <v>0</v>
      </c>
      <c r="AA31" s="41" t="s">
        <v>25</v>
      </c>
      <c r="AB31" s="16">
        <v>2</v>
      </c>
      <c r="AC31" s="42">
        <f>AB31*7</f>
        <v>14</v>
      </c>
      <c r="AD31" s="16">
        <f>AB31*5</f>
        <v>10</v>
      </c>
      <c r="AE31" s="16" t="s">
        <v>26</v>
      </c>
      <c r="AF31" s="43">
        <f>AC31*4+AD31*9</f>
        <v>146</v>
      </c>
      <c r="AG31" s="75"/>
    </row>
    <row r="32" spans="2:33" ht="27.9" customHeight="1" x14ac:dyDescent="0.4">
      <c r="B32" s="36" t="s">
        <v>10</v>
      </c>
      <c r="C32" s="273"/>
      <c r="D32" s="2"/>
      <c r="E32" s="2"/>
      <c r="F32" s="2"/>
      <c r="G32" s="2"/>
      <c r="H32" s="44"/>
      <c r="I32" s="2"/>
      <c r="J32" s="2"/>
      <c r="K32" s="2"/>
      <c r="L32" s="2"/>
      <c r="M32" s="2"/>
      <c r="N32" s="2"/>
      <c r="O32" s="2"/>
      <c r="P32" s="2"/>
      <c r="Q32" s="44"/>
      <c r="R32" s="2"/>
      <c r="S32" s="2"/>
      <c r="T32" s="2"/>
      <c r="U32" s="2"/>
      <c r="V32" s="275"/>
      <c r="W32" s="86">
        <v>10</v>
      </c>
      <c r="X32" s="40" t="s">
        <v>72</v>
      </c>
      <c r="Y32" s="38">
        <v>0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  <c r="AG32" s="88"/>
    </row>
    <row r="33" spans="2:33" ht="27.9" customHeight="1" x14ac:dyDescent="0.3">
      <c r="B33" s="277" t="s">
        <v>37</v>
      </c>
      <c r="C33" s="273"/>
      <c r="D33" s="2"/>
      <c r="E33" s="2"/>
      <c r="F33" s="2"/>
      <c r="G33" s="2"/>
      <c r="H33" s="44"/>
      <c r="I33" s="2"/>
      <c r="J33" s="2"/>
      <c r="K33" s="2"/>
      <c r="L33" s="2"/>
      <c r="M33" s="2"/>
      <c r="N33" s="44"/>
      <c r="O33" s="2"/>
      <c r="P33" s="2"/>
      <c r="Q33" s="44"/>
      <c r="R33" s="2"/>
      <c r="S33" s="2"/>
      <c r="T33" s="44"/>
      <c r="U33" s="2"/>
      <c r="V33" s="275"/>
      <c r="W33" s="39" t="s">
        <v>11</v>
      </c>
      <c r="X33" s="40" t="s">
        <v>73</v>
      </c>
      <c r="Y33" s="38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  <c r="AG33" s="75"/>
    </row>
    <row r="34" spans="2:33" ht="27.9" customHeight="1" x14ac:dyDescent="0.4">
      <c r="B34" s="277"/>
      <c r="C34" s="273"/>
      <c r="D34" s="2"/>
      <c r="E34" s="2"/>
      <c r="F34" s="2"/>
      <c r="G34" s="61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75"/>
      <c r="W34" s="86">
        <v>18.7</v>
      </c>
      <c r="X34" s="79" t="s">
        <v>74</v>
      </c>
      <c r="Y34" s="45">
        <v>0</v>
      </c>
      <c r="Z34" s="14"/>
      <c r="AA34" s="15" t="s">
        <v>32</v>
      </c>
      <c r="AB34" s="16">
        <v>1</v>
      </c>
      <c r="AE34" s="15">
        <f>AB34*15</f>
        <v>15</v>
      </c>
      <c r="AG34" s="88"/>
    </row>
    <row r="35" spans="2:33" ht="27.9" customHeight="1" x14ac:dyDescent="0.3">
      <c r="B35" s="46" t="s">
        <v>33</v>
      </c>
      <c r="C35" s="47"/>
      <c r="D35" s="2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75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 x14ac:dyDescent="0.4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76"/>
      <c r="W36" s="87">
        <v>480.8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9"/>
    </row>
    <row r="37" spans="2:33" s="35" customFormat="1" ht="27.9" customHeight="1" x14ac:dyDescent="0.4">
      <c r="B37" s="30">
        <v>3</v>
      </c>
      <c r="C37" s="273"/>
      <c r="D37" s="31" t="str">
        <f>'114.3月菜單'!R16</f>
        <v>蒸餃*10</v>
      </c>
      <c r="E37" s="31" t="s">
        <v>49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 t="str">
        <f>'114.3月菜單'!R21</f>
        <v>燕麥豆漿</v>
      </c>
      <c r="T37" s="31" t="s">
        <v>16</v>
      </c>
      <c r="U37" s="31"/>
      <c r="V37" s="274"/>
      <c r="W37" s="32" t="s">
        <v>41</v>
      </c>
      <c r="X37" s="33" t="s">
        <v>17</v>
      </c>
      <c r="Y37" s="34">
        <v>5.5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5"/>
    </row>
    <row r="38" spans="2:33" ht="27.9" customHeight="1" x14ac:dyDescent="0.4">
      <c r="B38" s="36" t="s">
        <v>8</v>
      </c>
      <c r="C38" s="273"/>
      <c r="D38" s="2" t="s">
        <v>83</v>
      </c>
      <c r="E38" s="2"/>
      <c r="F38" s="2" t="s">
        <v>245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68" t="s">
        <v>99</v>
      </c>
      <c r="T38" s="2"/>
      <c r="U38" s="2" t="s">
        <v>194</v>
      </c>
      <c r="V38" s="275"/>
      <c r="W38" s="88">
        <f>Y37*15+Y38*0+Y39*5+Y40*0+Y41*15+Y42*12+15</f>
        <v>97.5</v>
      </c>
      <c r="X38" s="37" t="s">
        <v>22</v>
      </c>
      <c r="Y38" s="38">
        <v>0.9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8"/>
    </row>
    <row r="39" spans="2:33" ht="27.9" customHeight="1" x14ac:dyDescent="0.4">
      <c r="B39" s="36">
        <v>14</v>
      </c>
      <c r="C39" s="27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 t="s">
        <v>195</v>
      </c>
      <c r="T39" s="2"/>
      <c r="U39" s="2">
        <v>5</v>
      </c>
      <c r="V39" s="275"/>
      <c r="W39" s="39" t="s">
        <v>46</v>
      </c>
      <c r="X39" s="40" t="s">
        <v>24</v>
      </c>
      <c r="Y39" s="38">
        <v>0</v>
      </c>
      <c r="AA39" s="41" t="s">
        <v>25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26</v>
      </c>
      <c r="AF39" s="43">
        <f>AC39*4+AD39*9</f>
        <v>167.89999999999998</v>
      </c>
      <c r="AG39" s="75"/>
    </row>
    <row r="40" spans="2:33" ht="27.9" customHeight="1" x14ac:dyDescent="0.4">
      <c r="B40" s="36" t="s">
        <v>10</v>
      </c>
      <c r="C40" s="273"/>
      <c r="D40" s="2"/>
      <c r="E40" s="2"/>
      <c r="F40" s="2"/>
      <c r="G40" s="2"/>
      <c r="H40" s="2"/>
      <c r="I40" s="2"/>
      <c r="J40" s="2"/>
      <c r="K40" s="44"/>
      <c r="L40" s="2"/>
      <c r="M40" s="2"/>
      <c r="N40" s="84"/>
      <c r="O40" s="2"/>
      <c r="P40" s="2"/>
      <c r="Q40" s="2"/>
      <c r="R40" s="2"/>
      <c r="S40" s="2"/>
      <c r="T40" s="2"/>
      <c r="U40" s="2"/>
      <c r="V40" s="275"/>
      <c r="W40" s="86">
        <f>Y37*0+Y38*5+Y39*0+Y40*5+Y41*0+Y42*4+2</f>
        <v>6.5</v>
      </c>
      <c r="X40" s="40" t="s">
        <v>27</v>
      </c>
      <c r="Y40" s="38">
        <v>0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8"/>
    </row>
    <row r="41" spans="2:33" ht="27.9" customHeight="1" x14ac:dyDescent="0.3">
      <c r="B41" s="277" t="s">
        <v>29</v>
      </c>
      <c r="C41" s="273"/>
      <c r="D41" s="2"/>
      <c r="E41" s="2"/>
      <c r="F41" s="2"/>
      <c r="G41" s="2"/>
      <c r="H41" s="2"/>
      <c r="I41" s="2"/>
      <c r="J41" s="2"/>
      <c r="K41" s="44"/>
      <c r="L41" s="2"/>
      <c r="M41" s="2"/>
      <c r="N41" s="44"/>
      <c r="O41" s="2"/>
      <c r="P41" s="2"/>
      <c r="Q41" s="2"/>
      <c r="R41" s="2"/>
      <c r="S41" s="2"/>
      <c r="T41" s="2"/>
      <c r="U41" s="2"/>
      <c r="V41" s="275"/>
      <c r="W41" s="39" t="s">
        <v>43</v>
      </c>
      <c r="X41" s="40" t="s">
        <v>30</v>
      </c>
      <c r="Y41" s="38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5"/>
    </row>
    <row r="42" spans="2:33" ht="27.9" customHeight="1" x14ac:dyDescent="0.4">
      <c r="B42" s="277"/>
      <c r="C42" s="273"/>
      <c r="D42" s="44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75"/>
      <c r="W42" s="86">
        <f>Y37*2+Y38*7+Y39*1+Y40*0+Y41*0+Y42*8</f>
        <v>17.3</v>
      </c>
      <c r="X42" s="79" t="s">
        <v>39</v>
      </c>
      <c r="Y42" s="45">
        <v>0</v>
      </c>
      <c r="Z42" s="14"/>
      <c r="AA42" s="15" t="s">
        <v>32</v>
      </c>
      <c r="AE42" s="15">
        <f>AB42*15</f>
        <v>0</v>
      </c>
      <c r="AG42" s="88"/>
    </row>
    <row r="43" spans="2:33" ht="27.9" customHeight="1" x14ac:dyDescent="0.3">
      <c r="B43" s="46" t="s">
        <v>33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75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 x14ac:dyDescent="0.45">
      <c r="B44" s="69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76"/>
      <c r="W44" s="87">
        <f>W38*4+W42*4+W40*9</f>
        <v>517.70000000000005</v>
      </c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9"/>
    </row>
    <row r="45" spans="2:33" s="60" customFormat="1" ht="21.75" customHeight="1" x14ac:dyDescent="0.3">
      <c r="B45" s="16"/>
      <c r="C45" s="15"/>
      <c r="D45" s="15"/>
      <c r="E45" s="72"/>
      <c r="F45" s="15"/>
      <c r="G45" s="15"/>
      <c r="H45" s="72"/>
      <c r="I45" s="15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73"/>
      <c r="AB45" s="55"/>
    </row>
    <row r="46" spans="2:33" x14ac:dyDescent="0.3">
      <c r="B46" s="55"/>
      <c r="C46" s="60"/>
      <c r="D46" s="269"/>
      <c r="E46" s="269"/>
      <c r="F46" s="284"/>
      <c r="G46" s="284"/>
      <c r="H46" s="74"/>
      <c r="K46" s="74"/>
      <c r="N46" s="74"/>
      <c r="Q46" s="74"/>
      <c r="T46" s="74"/>
    </row>
  </sheetData>
  <mergeCells count="20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G3:L3"/>
    <mergeCell ref="B41:B42"/>
    <mergeCell ref="C13:C18"/>
    <mergeCell ref="V13:V20"/>
    <mergeCell ref="B17:B18"/>
    <mergeCell ref="B25:B26"/>
    <mergeCell ref="B33:B3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46"/>
  <sheetViews>
    <sheetView topLeftCell="A25" zoomScale="60" workbookViewId="0">
      <selection activeCell="M42" sqref="M42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79" t="s">
        <v>230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3"/>
      <c r="AB1" s="5"/>
    </row>
    <row r="2" spans="2:33" s="4" customFormat="1" ht="13.5" customHeight="1" x14ac:dyDescent="0.6">
      <c r="B2" s="280"/>
      <c r="C2" s="281"/>
      <c r="D2" s="281"/>
      <c r="E2" s="281"/>
      <c r="F2" s="281"/>
      <c r="G2" s="281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 x14ac:dyDescent="0.6">
      <c r="B3" s="80" t="s">
        <v>40</v>
      </c>
      <c r="C3" s="9"/>
      <c r="D3" s="10"/>
      <c r="E3" s="10"/>
      <c r="F3" s="10"/>
      <c r="G3" s="283" t="s">
        <v>85</v>
      </c>
      <c r="H3" s="283"/>
      <c r="I3" s="283"/>
      <c r="J3" s="283"/>
      <c r="K3" s="283"/>
      <c r="L3" s="283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82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 x14ac:dyDescent="0.4">
      <c r="B5" s="30">
        <v>3</v>
      </c>
      <c r="C5" s="273"/>
      <c r="D5" s="130" t="str">
        <f>'114.3月菜單'!B25</f>
        <v>不供餐</v>
      </c>
      <c r="E5" s="130"/>
      <c r="F5" s="1" t="s">
        <v>15</v>
      </c>
      <c r="G5" s="130"/>
      <c r="H5" s="130"/>
      <c r="I5" s="1" t="s">
        <v>15</v>
      </c>
      <c r="J5" s="130"/>
      <c r="K5" s="130"/>
      <c r="L5" s="1" t="s">
        <v>15</v>
      </c>
      <c r="M5" s="130"/>
      <c r="N5" s="130"/>
      <c r="O5" s="1" t="s">
        <v>15</v>
      </c>
      <c r="P5" s="130"/>
      <c r="Q5" s="130"/>
      <c r="R5" s="1" t="s">
        <v>15</v>
      </c>
      <c r="S5" s="130"/>
      <c r="T5" s="130"/>
      <c r="U5" s="1" t="s">
        <v>15</v>
      </c>
      <c r="V5" s="285"/>
      <c r="W5" s="32" t="s">
        <v>41</v>
      </c>
      <c r="X5" s="33" t="s">
        <v>79</v>
      </c>
      <c r="Y5" s="34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  <c r="AG5" s="75"/>
    </row>
    <row r="6" spans="2:33" ht="27.9" customHeight="1" x14ac:dyDescent="0.4">
      <c r="B6" s="36" t="s">
        <v>8</v>
      </c>
      <c r="C6" s="27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04"/>
      <c r="Q6" s="2"/>
      <c r="R6" s="2"/>
      <c r="S6" s="2"/>
      <c r="T6" s="2"/>
      <c r="U6" s="104"/>
      <c r="V6" s="286"/>
      <c r="W6" s="88">
        <v>0</v>
      </c>
      <c r="X6" s="37" t="s">
        <v>22</v>
      </c>
      <c r="Y6" s="38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8"/>
    </row>
    <row r="7" spans="2:33" ht="27.9" customHeight="1" x14ac:dyDescent="0.4">
      <c r="B7" s="36">
        <v>17</v>
      </c>
      <c r="C7" s="27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04"/>
      <c r="V7" s="286"/>
      <c r="W7" s="39" t="s">
        <v>46</v>
      </c>
      <c r="X7" s="40" t="s">
        <v>80</v>
      </c>
      <c r="Y7" s="38">
        <v>0</v>
      </c>
      <c r="AA7" s="41" t="s">
        <v>25</v>
      </c>
      <c r="AB7" s="16">
        <v>2</v>
      </c>
      <c r="AC7" s="42">
        <f>AB7*7</f>
        <v>14</v>
      </c>
      <c r="AD7" s="16">
        <f>AB7*5</f>
        <v>10</v>
      </c>
      <c r="AE7" s="16" t="s">
        <v>26</v>
      </c>
      <c r="AF7" s="43">
        <f>AC7*4+AD7*9</f>
        <v>146</v>
      </c>
      <c r="AG7" s="75"/>
    </row>
    <row r="8" spans="2:33" ht="27.9" customHeight="1" x14ac:dyDescent="0.4">
      <c r="B8" s="36" t="s">
        <v>10</v>
      </c>
      <c r="C8" s="273"/>
      <c r="D8" s="85"/>
      <c r="E8" s="44"/>
      <c r="F8" s="2"/>
      <c r="G8" s="2"/>
      <c r="H8" s="44"/>
      <c r="I8" s="2"/>
      <c r="J8" s="2"/>
      <c r="K8" s="44"/>
      <c r="L8" s="2"/>
      <c r="M8" s="2"/>
      <c r="N8" s="44"/>
      <c r="O8" s="2"/>
      <c r="P8" s="2"/>
      <c r="Q8" s="44"/>
      <c r="R8" s="2"/>
      <c r="S8" s="2"/>
      <c r="T8" s="44"/>
      <c r="U8" s="104"/>
      <c r="V8" s="286"/>
      <c r="W8" s="86">
        <f>Y5*0+Y6*5+Y7*0+Y8*5+Y9*0+Y10*4+2</f>
        <v>2</v>
      </c>
      <c r="X8" s="40" t="s">
        <v>81</v>
      </c>
      <c r="Y8" s="38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  <c r="AG8" s="88"/>
    </row>
    <row r="9" spans="2:33" ht="27.9" customHeight="1" x14ac:dyDescent="0.3">
      <c r="B9" s="277" t="s">
        <v>34</v>
      </c>
      <c r="C9" s="273"/>
      <c r="D9" s="85"/>
      <c r="E9" s="44"/>
      <c r="F9" s="2"/>
      <c r="G9" s="2"/>
      <c r="H9" s="44"/>
      <c r="I9" s="2"/>
      <c r="J9" s="2"/>
      <c r="K9" s="44"/>
      <c r="L9" s="2"/>
      <c r="M9" s="2"/>
      <c r="N9" s="44"/>
      <c r="O9" s="2"/>
      <c r="P9" s="2"/>
      <c r="Q9" s="44"/>
      <c r="R9" s="2"/>
      <c r="S9" s="2"/>
      <c r="T9" s="44"/>
      <c r="U9" s="104"/>
      <c r="V9" s="286"/>
      <c r="W9" s="39" t="s">
        <v>43</v>
      </c>
      <c r="X9" s="40" t="s">
        <v>30</v>
      </c>
      <c r="Y9" s="38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  <c r="AG9" s="75"/>
    </row>
    <row r="10" spans="2:33" ht="27.9" customHeight="1" x14ac:dyDescent="0.4">
      <c r="B10" s="277"/>
      <c r="C10" s="273"/>
      <c r="D10" s="44"/>
      <c r="E10" s="44"/>
      <c r="F10" s="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44"/>
      <c r="U10" s="104"/>
      <c r="V10" s="286"/>
      <c r="W10" s="86">
        <f>Y5*2+Y6*7+Y7*1+Y8*0+Y9*0+Y10*8</f>
        <v>0</v>
      </c>
      <c r="X10" s="79" t="s">
        <v>39</v>
      </c>
      <c r="Y10" s="45">
        <v>0</v>
      </c>
      <c r="Z10" s="14"/>
      <c r="AA10" s="15" t="s">
        <v>32</v>
      </c>
      <c r="AE10" s="15">
        <f>AB10*15</f>
        <v>0</v>
      </c>
      <c r="AG10" s="88"/>
    </row>
    <row r="11" spans="2:33" ht="27.9" customHeight="1" x14ac:dyDescent="0.3">
      <c r="B11" s="46" t="s">
        <v>33</v>
      </c>
      <c r="C11" s="47"/>
      <c r="D11" s="44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104"/>
      <c r="V11" s="286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3" ht="27.9" customHeight="1" x14ac:dyDescent="0.4">
      <c r="B12" s="131"/>
      <c r="C12" s="132"/>
      <c r="D12" s="133"/>
      <c r="E12" s="133"/>
      <c r="F12" s="134"/>
      <c r="G12" s="134"/>
      <c r="H12" s="133"/>
      <c r="I12" s="134"/>
      <c r="J12" s="134"/>
      <c r="K12" s="133"/>
      <c r="L12" s="134"/>
      <c r="M12" s="134"/>
      <c r="N12" s="133"/>
      <c r="O12" s="134"/>
      <c r="P12" s="134"/>
      <c r="Q12" s="133"/>
      <c r="R12" s="134"/>
      <c r="S12" s="134"/>
      <c r="T12" s="133"/>
      <c r="U12" s="134"/>
      <c r="V12" s="287"/>
      <c r="W12" s="87">
        <f>W6*4+W10*4+W8*9</f>
        <v>18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9"/>
    </row>
    <row r="13" spans="2:33" s="35" customFormat="1" ht="27.9" customHeight="1" x14ac:dyDescent="0.4">
      <c r="B13" s="36">
        <v>3</v>
      </c>
      <c r="C13" s="272"/>
      <c r="D13" s="118" t="str">
        <f>'114.3月菜單'!F25</f>
        <v>漢堡皮x1</v>
      </c>
      <c r="E13" s="118" t="s">
        <v>50</v>
      </c>
      <c r="F13" s="118"/>
      <c r="G13" s="118" t="str">
        <f>'114.3月菜單'!F26</f>
        <v>雞堡肉x1</v>
      </c>
      <c r="H13" s="118" t="s">
        <v>113</v>
      </c>
      <c r="I13" s="118"/>
      <c r="J13" s="118" t="str">
        <f>'114.3月菜單'!F27</f>
        <v>小火腿片x1</v>
      </c>
      <c r="K13" s="118" t="s">
        <v>49</v>
      </c>
      <c r="L13" s="118"/>
      <c r="M13" s="118"/>
      <c r="N13" s="118"/>
      <c r="O13" s="118"/>
      <c r="P13" s="118"/>
      <c r="Q13" s="118"/>
      <c r="R13" s="118"/>
      <c r="S13" s="118" t="str">
        <f>'114.3月菜單'!F30</f>
        <v>熱豆漿</v>
      </c>
      <c r="T13" s="118" t="s">
        <v>96</v>
      </c>
      <c r="U13" s="118"/>
      <c r="V13" s="275"/>
      <c r="W13" s="32" t="s">
        <v>41</v>
      </c>
      <c r="X13" s="33" t="s">
        <v>17</v>
      </c>
      <c r="Y13" s="34">
        <v>3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5"/>
    </row>
    <row r="14" spans="2:33" ht="27.9" customHeight="1" x14ac:dyDescent="0.4">
      <c r="B14" s="36" t="s">
        <v>8</v>
      </c>
      <c r="C14" s="273"/>
      <c r="D14" s="2" t="s">
        <v>104</v>
      </c>
      <c r="E14" s="2"/>
      <c r="F14" s="2" t="s">
        <v>105</v>
      </c>
      <c r="G14" s="2" t="s">
        <v>209</v>
      </c>
      <c r="H14" s="2"/>
      <c r="I14" s="2" t="s">
        <v>212</v>
      </c>
      <c r="J14" s="2" t="s">
        <v>211</v>
      </c>
      <c r="K14" s="2"/>
      <c r="L14" s="2" t="s">
        <v>212</v>
      </c>
      <c r="M14" s="2"/>
      <c r="N14" s="2"/>
      <c r="O14" s="2"/>
      <c r="P14" s="2"/>
      <c r="Q14" s="2"/>
      <c r="R14" s="2"/>
      <c r="S14" s="2" t="s">
        <v>99</v>
      </c>
      <c r="T14" s="2"/>
      <c r="U14" s="2" t="s">
        <v>194</v>
      </c>
      <c r="V14" s="275"/>
      <c r="W14" s="88">
        <f>Y13*15+Y14*0+Y15*5+Y16*0+Y17*15+Y18*12</f>
        <v>45</v>
      </c>
      <c r="X14" s="37" t="s">
        <v>22</v>
      </c>
      <c r="Y14" s="38">
        <v>2.4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3" ht="27.9" customHeight="1" x14ac:dyDescent="0.4">
      <c r="B15" s="36">
        <v>18</v>
      </c>
      <c r="C15" s="273"/>
      <c r="D15" s="2"/>
      <c r="E15" s="2"/>
      <c r="F15" s="2"/>
      <c r="G15" s="2"/>
      <c r="H15" s="2"/>
      <c r="I15" s="2"/>
      <c r="J15" s="2"/>
      <c r="K15" s="44"/>
      <c r="L15" s="2"/>
      <c r="M15" s="2"/>
      <c r="N15" s="2"/>
      <c r="O15" s="2"/>
      <c r="P15" s="2"/>
      <c r="Q15" s="2"/>
      <c r="R15" s="2"/>
      <c r="S15" s="2"/>
      <c r="T15" s="2"/>
      <c r="U15" s="2"/>
      <c r="V15" s="275"/>
      <c r="W15" s="39" t="s">
        <v>46</v>
      </c>
      <c r="X15" s="40" t="s">
        <v>24</v>
      </c>
      <c r="Y15" s="38">
        <v>0</v>
      </c>
      <c r="AA15" s="41" t="s">
        <v>25</v>
      </c>
      <c r="AB15" s="16">
        <v>2</v>
      </c>
      <c r="AC15" s="42">
        <f>AB15*7</f>
        <v>14</v>
      </c>
      <c r="AD15" s="16">
        <f>AB15*5</f>
        <v>10</v>
      </c>
      <c r="AE15" s="16" t="s">
        <v>26</v>
      </c>
      <c r="AF15" s="43">
        <f>AC15*4+AD15*9</f>
        <v>146</v>
      </c>
      <c r="AG15" s="75"/>
    </row>
    <row r="16" spans="2:33" ht="27.9" customHeight="1" x14ac:dyDescent="0.4">
      <c r="B16" s="36" t="s">
        <v>10</v>
      </c>
      <c r="C16" s="273"/>
      <c r="D16" s="85"/>
      <c r="E16" s="44"/>
      <c r="F16" s="2"/>
      <c r="G16" s="2"/>
      <c r="H16" s="2"/>
      <c r="I16" s="2"/>
      <c r="J16" s="2"/>
      <c r="K16" s="2"/>
      <c r="L16" s="2"/>
      <c r="M16" s="2"/>
      <c r="N16" s="84"/>
      <c r="O16" s="2"/>
      <c r="P16" s="2"/>
      <c r="Q16" s="2"/>
      <c r="R16" s="2"/>
      <c r="S16" s="2"/>
      <c r="T16" s="2"/>
      <c r="U16" s="2"/>
      <c r="V16" s="275"/>
      <c r="W16" s="86">
        <f>Y13*0+Y14*5+Y15*0+Y16*5+Y17*0+Y18*4+2</f>
        <v>16.5</v>
      </c>
      <c r="X16" s="40" t="s">
        <v>27</v>
      </c>
      <c r="Y16" s="38">
        <v>0.5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8"/>
    </row>
    <row r="17" spans="2:33" ht="27.9" customHeight="1" x14ac:dyDescent="0.3">
      <c r="B17" s="277" t="s">
        <v>35</v>
      </c>
      <c r="C17" s="273"/>
      <c r="D17" s="2"/>
      <c r="E17" s="2"/>
      <c r="F17" s="2"/>
      <c r="G17" s="2"/>
      <c r="H17" s="2"/>
      <c r="I17" s="2"/>
      <c r="J17" s="2"/>
      <c r="K17" s="44"/>
      <c r="L17" s="2"/>
      <c r="M17" s="2"/>
      <c r="N17" s="44"/>
      <c r="O17" s="2"/>
      <c r="P17" s="2"/>
      <c r="Q17" s="2"/>
      <c r="R17" s="2"/>
      <c r="S17" s="2"/>
      <c r="T17" s="2"/>
      <c r="U17" s="2"/>
      <c r="V17" s="275"/>
      <c r="W17" s="39" t="s">
        <v>43</v>
      </c>
      <c r="X17" s="40" t="s">
        <v>30</v>
      </c>
      <c r="Y17" s="38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5"/>
    </row>
    <row r="18" spans="2:33" ht="27.9" customHeight="1" x14ac:dyDescent="0.4">
      <c r="B18" s="277"/>
      <c r="C18" s="273"/>
      <c r="D18" s="44"/>
      <c r="E18" s="44"/>
      <c r="F18" s="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2"/>
      <c r="T18" s="44"/>
      <c r="U18" s="2"/>
      <c r="V18" s="275"/>
      <c r="W18" s="86">
        <f>Y13*2+Y14*7+Y15*1+Y16*0+Y17*0+Y18*8</f>
        <v>22.8</v>
      </c>
      <c r="X18" s="79" t="s">
        <v>39</v>
      </c>
      <c r="Y18" s="45">
        <v>0</v>
      </c>
      <c r="Z18" s="14"/>
      <c r="AA18" s="15" t="s">
        <v>32</v>
      </c>
      <c r="AB18" s="16">
        <v>1</v>
      </c>
      <c r="AE18" s="15">
        <f>AB18*15</f>
        <v>15</v>
      </c>
      <c r="AG18" s="88"/>
    </row>
    <row r="19" spans="2:33" ht="27.9" customHeight="1" x14ac:dyDescent="0.3">
      <c r="B19" s="46" t="s">
        <v>33</v>
      </c>
      <c r="C19" s="47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275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3" ht="27.9" customHeight="1" x14ac:dyDescent="0.4">
      <c r="B20" s="49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76"/>
      <c r="W20" s="87">
        <f>W14*4+W18*4+W16*9</f>
        <v>419.7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9"/>
    </row>
    <row r="21" spans="2:33" s="35" customFormat="1" ht="27.9" customHeight="1" x14ac:dyDescent="0.4">
      <c r="B21" s="30">
        <v>3</v>
      </c>
      <c r="C21" s="273"/>
      <c r="D21" s="31" t="str">
        <f>'114.3月菜單'!J25</f>
        <v>水煎包X1</v>
      </c>
      <c r="E21" s="31" t="s">
        <v>49</v>
      </c>
      <c r="F21" s="31"/>
      <c r="G21" s="31" t="str">
        <f>'114.3月菜單'!J26</f>
        <v>滷蛋X1</v>
      </c>
      <c r="H21" s="31" t="s">
        <v>243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 t="str">
        <f>'114.3月菜單'!J30</f>
        <v>蔬菜湯</v>
      </c>
      <c r="T21" s="31" t="s">
        <v>16</v>
      </c>
      <c r="U21" s="31"/>
      <c r="V21" s="274"/>
      <c r="W21" s="145" t="s">
        <v>41</v>
      </c>
      <c r="X21" s="33" t="s">
        <v>107</v>
      </c>
      <c r="Y21" s="34">
        <v>2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5"/>
    </row>
    <row r="22" spans="2:33" s="56" customFormat="1" ht="27.75" customHeight="1" x14ac:dyDescent="0.55000000000000004">
      <c r="B22" s="36" t="s">
        <v>82</v>
      </c>
      <c r="C22" s="273"/>
      <c r="D22" s="2" t="s">
        <v>240</v>
      </c>
      <c r="E22" s="2"/>
      <c r="F22" s="2" t="s">
        <v>51</v>
      </c>
      <c r="G22" s="2" t="s">
        <v>256</v>
      </c>
      <c r="H22" s="2"/>
      <c r="I22" s="2" t="s">
        <v>106</v>
      </c>
      <c r="J22" s="2"/>
      <c r="K22" s="2"/>
      <c r="L22" s="2"/>
      <c r="M22" s="2"/>
      <c r="N22" s="2"/>
      <c r="O22" s="2"/>
      <c r="P22" s="2"/>
      <c r="Q22" s="2"/>
      <c r="R22" s="2"/>
      <c r="S22" s="2" t="s">
        <v>252</v>
      </c>
      <c r="T22" s="2"/>
      <c r="U22" s="2">
        <v>30</v>
      </c>
      <c r="V22" s="275"/>
      <c r="W22" s="146">
        <f>Y21*15+Y22*0+Y23*5+Y24*0+Y25*15+Y26*12+18</f>
        <v>49.5</v>
      </c>
      <c r="X22" s="37" t="s">
        <v>64</v>
      </c>
      <c r="Y22" s="38">
        <v>1</v>
      </c>
      <c r="Z22" s="54"/>
      <c r="AA22" s="55" t="s">
        <v>23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 x14ac:dyDescent="0.4">
      <c r="B23" s="36">
        <v>19</v>
      </c>
      <c r="C23" s="273"/>
      <c r="D23" s="2"/>
      <c r="E23" s="2"/>
      <c r="F23" s="2"/>
      <c r="G23" s="2"/>
      <c r="H23" s="44"/>
      <c r="I23" s="2"/>
      <c r="J23" s="2"/>
      <c r="K23" s="2"/>
      <c r="L23" s="2"/>
      <c r="M23" s="2"/>
      <c r="N23" s="2"/>
      <c r="O23" s="2"/>
      <c r="P23" s="2"/>
      <c r="Q23" s="2"/>
      <c r="R23" s="2"/>
      <c r="S23" s="2" t="s">
        <v>253</v>
      </c>
      <c r="T23" s="2"/>
      <c r="U23" s="2">
        <v>1</v>
      </c>
      <c r="V23" s="275"/>
      <c r="W23" s="147" t="s">
        <v>46</v>
      </c>
      <c r="X23" s="40" t="s">
        <v>108</v>
      </c>
      <c r="Y23" s="38">
        <v>0.3</v>
      </c>
      <c r="AA23" s="57" t="s">
        <v>25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26</v>
      </c>
      <c r="AF23" s="59">
        <f>AC23*4+AD23*9</f>
        <v>153.30000000000001</v>
      </c>
      <c r="AG23" s="75"/>
    </row>
    <row r="24" spans="2:33" s="56" customFormat="1" ht="27.9" customHeight="1" x14ac:dyDescent="0.55000000000000004">
      <c r="B24" s="36" t="s">
        <v>10</v>
      </c>
      <c r="C24" s="273"/>
      <c r="D24" s="85"/>
      <c r="E24" s="4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44"/>
      <c r="R24" s="2"/>
      <c r="S24" s="2" t="s">
        <v>255</v>
      </c>
      <c r="T24" s="2"/>
      <c r="U24" s="2">
        <v>1</v>
      </c>
      <c r="V24" s="275"/>
      <c r="W24" s="146">
        <f>Y21*0+Y22*5+Y23*0+Y24*5+Y25*0+Y26*4</f>
        <v>5</v>
      </c>
      <c r="X24" s="40" t="s">
        <v>109</v>
      </c>
      <c r="Y24" s="38">
        <v>0</v>
      </c>
      <c r="Z24" s="54"/>
      <c r="AA24" s="60" t="s">
        <v>28</v>
      </c>
      <c r="AB24" s="55">
        <v>1.6</v>
      </c>
      <c r="AC24" s="55">
        <f>AB24*1</f>
        <v>1.6</v>
      </c>
      <c r="AD24" s="55" t="s">
        <v>26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 x14ac:dyDescent="0.3">
      <c r="B25" s="277" t="s">
        <v>36</v>
      </c>
      <c r="C25" s="273"/>
      <c r="D25" s="2"/>
      <c r="E25" s="2"/>
      <c r="F25" s="2"/>
      <c r="G25" s="2"/>
      <c r="H25" s="44"/>
      <c r="I25" s="2"/>
      <c r="J25" s="2"/>
      <c r="K25" s="2"/>
      <c r="L25" s="2"/>
      <c r="M25" s="2"/>
      <c r="N25" s="44"/>
      <c r="O25" s="2"/>
      <c r="P25" s="2"/>
      <c r="Q25" s="44"/>
      <c r="R25" s="2"/>
      <c r="S25" s="2"/>
      <c r="T25" s="44"/>
      <c r="U25" s="2"/>
      <c r="V25" s="275"/>
      <c r="W25" s="147" t="s">
        <v>110</v>
      </c>
      <c r="X25" s="40" t="s">
        <v>30</v>
      </c>
      <c r="Y25" s="38">
        <v>0</v>
      </c>
      <c r="AA25" s="60" t="s">
        <v>31</v>
      </c>
      <c r="AB25" s="55">
        <v>2.5</v>
      </c>
      <c r="AC25" s="55"/>
      <c r="AD25" s="55">
        <f>AB25*5</f>
        <v>12.5</v>
      </c>
      <c r="AE25" s="55" t="s">
        <v>26</v>
      </c>
      <c r="AF25" s="55">
        <f>AD25*9</f>
        <v>112.5</v>
      </c>
      <c r="AG25" s="75"/>
    </row>
    <row r="26" spans="2:33" s="56" customFormat="1" ht="27.9" customHeight="1" x14ac:dyDescent="0.55000000000000004">
      <c r="B26" s="277"/>
      <c r="C26" s="273"/>
      <c r="D26" s="85"/>
      <c r="E26" s="44"/>
      <c r="F26" s="2"/>
      <c r="G26" s="2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44"/>
      <c r="U26" s="2"/>
      <c r="V26" s="275"/>
      <c r="W26" s="146">
        <f>Y21*2+Y22*7+Y23*1+Y24*0+Y25*0+Y26*8</f>
        <v>11.3</v>
      </c>
      <c r="X26" s="79" t="s">
        <v>39</v>
      </c>
      <c r="Y26" s="45">
        <v>0</v>
      </c>
      <c r="Z26" s="54"/>
      <c r="AA26" s="60" t="s">
        <v>32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 x14ac:dyDescent="0.3">
      <c r="B27" s="62" t="s">
        <v>33</v>
      </c>
      <c r="C27" s="63"/>
      <c r="D27" s="85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75"/>
      <c r="W27" s="147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3" s="56" customFormat="1" ht="27.9" customHeight="1" thickBot="1" x14ac:dyDescent="0.6">
      <c r="B28" s="64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76"/>
      <c r="W28" s="148">
        <f>W22*4+W26*4+W24*9</f>
        <v>288.2</v>
      </c>
      <c r="X28" s="141"/>
      <c r="Y28" s="149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9"/>
    </row>
    <row r="29" spans="2:33" s="35" customFormat="1" ht="27.9" customHeight="1" x14ac:dyDescent="0.4">
      <c r="B29" s="30">
        <v>3</v>
      </c>
      <c r="C29" s="273"/>
      <c r="D29" s="31" t="str">
        <f>'114.3月菜單'!N25</f>
        <v>紅糖饅頭X1</v>
      </c>
      <c r="E29" s="31" t="s">
        <v>49</v>
      </c>
      <c r="F29" s="31"/>
      <c r="G29" s="31" t="str">
        <f>'114.3月菜單'!N26</f>
        <v>肉鬆</v>
      </c>
      <c r="H29" s="31"/>
      <c r="I29" s="31"/>
      <c r="J29" s="31" t="str">
        <f>'114.3月菜單'!N27</f>
        <v>蔥花蛋</v>
      </c>
      <c r="K29" s="31" t="s">
        <v>214</v>
      </c>
      <c r="L29" s="31"/>
      <c r="M29" s="31"/>
      <c r="N29" s="31"/>
      <c r="O29" s="31"/>
      <c r="P29" s="31"/>
      <c r="Q29" s="31"/>
      <c r="R29" s="31"/>
      <c r="S29" s="31" t="str">
        <f>'114.3月菜單'!N30</f>
        <v>美祿牛奶</v>
      </c>
      <c r="T29" s="31" t="s">
        <v>59</v>
      </c>
      <c r="U29" s="31"/>
      <c r="V29" s="274"/>
      <c r="W29" s="32" t="s">
        <v>88</v>
      </c>
      <c r="X29" s="33" t="s">
        <v>69</v>
      </c>
      <c r="Y29" s="34">
        <v>4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27.9" customHeight="1" x14ac:dyDescent="0.4">
      <c r="B30" s="36" t="s">
        <v>8</v>
      </c>
      <c r="C30" s="273"/>
      <c r="D30" s="2" t="s">
        <v>103</v>
      </c>
      <c r="E30" s="2"/>
      <c r="F30" s="2" t="s">
        <v>51</v>
      </c>
      <c r="G30" s="2" t="s">
        <v>112</v>
      </c>
      <c r="H30" s="2"/>
      <c r="I30" s="2">
        <v>10</v>
      </c>
      <c r="J30" s="2" t="s">
        <v>215</v>
      </c>
      <c r="K30" s="2"/>
      <c r="L30" s="2">
        <v>5</v>
      </c>
      <c r="M30" s="2"/>
      <c r="N30" s="2"/>
      <c r="O30" s="2"/>
      <c r="P30" s="104"/>
      <c r="Q30" s="2"/>
      <c r="R30" s="2"/>
      <c r="S30" s="2" t="s">
        <v>216</v>
      </c>
      <c r="T30" s="2"/>
      <c r="U30" s="2">
        <v>15</v>
      </c>
      <c r="V30" s="275"/>
      <c r="W30" s="88">
        <f>Y29*15+Y30*0+Y31*5+Y32*0+Y33*15+Y34*12+18</f>
        <v>81.599999999999994</v>
      </c>
      <c r="X30" s="37" t="s">
        <v>70</v>
      </c>
      <c r="Y30" s="38">
        <v>1.2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 x14ac:dyDescent="0.4">
      <c r="B31" s="36">
        <v>20</v>
      </c>
      <c r="C31" s="273"/>
      <c r="D31" s="2"/>
      <c r="E31" s="2"/>
      <c r="F31" s="2"/>
      <c r="G31" s="2"/>
      <c r="H31" s="2"/>
      <c r="I31" s="2"/>
      <c r="J31" s="2" t="s">
        <v>78</v>
      </c>
      <c r="K31" s="2"/>
      <c r="L31" s="2">
        <v>55</v>
      </c>
      <c r="M31" s="2"/>
      <c r="N31" s="2"/>
      <c r="O31" s="2"/>
      <c r="P31" s="2"/>
      <c r="Q31" s="2"/>
      <c r="R31" s="2"/>
      <c r="S31" s="2" t="s">
        <v>217</v>
      </c>
      <c r="T31" s="2"/>
      <c r="U31" s="2">
        <v>15</v>
      </c>
      <c r="V31" s="275"/>
      <c r="W31" s="39" t="s">
        <v>46</v>
      </c>
      <c r="X31" s="40" t="s">
        <v>71</v>
      </c>
      <c r="Y31" s="38">
        <v>0</v>
      </c>
      <c r="AA31" s="41" t="s">
        <v>25</v>
      </c>
      <c r="AB31" s="16">
        <v>2</v>
      </c>
      <c r="AC31" s="42">
        <f>AB31*7</f>
        <v>14</v>
      </c>
      <c r="AD31" s="16">
        <f>AB31*5</f>
        <v>10</v>
      </c>
      <c r="AE31" s="16" t="s">
        <v>26</v>
      </c>
      <c r="AF31" s="43">
        <f>AC31*4+AD31*9</f>
        <v>146</v>
      </c>
    </row>
    <row r="32" spans="2:33" ht="27.9" customHeight="1" x14ac:dyDescent="0.4">
      <c r="B32" s="36" t="s">
        <v>61</v>
      </c>
      <c r="C32" s="273"/>
      <c r="D32" s="2"/>
      <c r="E32" s="2"/>
      <c r="F32" s="2"/>
      <c r="G32" s="2"/>
      <c r="H32" s="85"/>
      <c r="I32" s="2"/>
      <c r="J32" s="2"/>
      <c r="K32" s="84"/>
      <c r="L32" s="2"/>
      <c r="M32" s="2"/>
      <c r="N32" s="44"/>
      <c r="O32" s="2"/>
      <c r="P32" s="2"/>
      <c r="Q32" s="44"/>
      <c r="R32" s="2"/>
      <c r="S32" s="2" t="s">
        <v>218</v>
      </c>
      <c r="T32" s="2"/>
      <c r="U32" s="2">
        <v>5</v>
      </c>
      <c r="V32" s="275"/>
      <c r="W32" s="86">
        <f>Y29*0+Y30*5+Y31*0+Y32*5+Y33*0+Y34*4+2</f>
        <v>9.1999999999999993</v>
      </c>
      <c r="X32" s="40" t="s">
        <v>72</v>
      </c>
      <c r="Y32" s="38">
        <v>0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27.9" customHeight="1" x14ac:dyDescent="0.3">
      <c r="B33" s="277" t="s">
        <v>37</v>
      </c>
      <c r="C33" s="273"/>
      <c r="D33" s="85"/>
      <c r="E33" s="44"/>
      <c r="F33" s="2"/>
      <c r="G33" s="2"/>
      <c r="H33" s="44"/>
      <c r="I33" s="2"/>
      <c r="J33" s="2"/>
      <c r="K33" s="44"/>
      <c r="L33" s="2"/>
      <c r="M33" s="2"/>
      <c r="N33" s="84"/>
      <c r="O33" s="2"/>
      <c r="P33" s="2"/>
      <c r="Q33" s="44"/>
      <c r="R33" s="2"/>
      <c r="S33" s="2"/>
      <c r="T33" s="2"/>
      <c r="U33" s="2"/>
      <c r="V33" s="275"/>
      <c r="W33" s="39" t="s">
        <v>43</v>
      </c>
      <c r="X33" s="40" t="s">
        <v>73</v>
      </c>
      <c r="Y33" s="38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27.9" customHeight="1" x14ac:dyDescent="0.4">
      <c r="B34" s="277"/>
      <c r="C34" s="273"/>
      <c r="D34" s="85"/>
      <c r="E34" s="44"/>
      <c r="F34" s="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75"/>
      <c r="W34" s="86">
        <f>Y29*2+Y30*7+Y31*1+Y32*0+Y33*0+Y34*8</f>
        <v>18.799999999999997</v>
      </c>
      <c r="X34" s="79" t="s">
        <v>74</v>
      </c>
      <c r="Y34" s="45">
        <v>0.3</v>
      </c>
      <c r="Z34" s="14"/>
      <c r="AA34" s="15" t="s">
        <v>32</v>
      </c>
      <c r="AB34" s="16">
        <v>1</v>
      </c>
      <c r="AE34" s="15">
        <f>AB34*15</f>
        <v>15</v>
      </c>
    </row>
    <row r="35" spans="2:33" ht="27.9" customHeight="1" x14ac:dyDescent="0.3">
      <c r="B35" s="46" t="s">
        <v>33</v>
      </c>
      <c r="C35" s="47"/>
      <c r="D35" s="85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84"/>
      <c r="U35" s="2"/>
      <c r="V35" s="275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 x14ac:dyDescent="0.4">
      <c r="B36" s="49"/>
      <c r="C36" s="50"/>
      <c r="D36" s="85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76"/>
      <c r="W36" s="87">
        <f>W30*4+W34*4+W32*9</f>
        <v>484.4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9"/>
    </row>
    <row r="37" spans="2:33" s="35" customFormat="1" ht="27.9" customHeight="1" x14ac:dyDescent="0.4">
      <c r="B37" s="30">
        <v>3</v>
      </c>
      <c r="C37" s="273"/>
      <c r="D37" s="31" t="str">
        <f>'114.3月菜單'!R25</f>
        <v>大肉包X1</v>
      </c>
      <c r="E37" s="31" t="s">
        <v>49</v>
      </c>
      <c r="F37" s="31"/>
      <c r="G37" s="31" t="str">
        <f>'114.3月菜單'!R26</f>
        <v>大芝麻包X1</v>
      </c>
      <c r="H37" s="31" t="s">
        <v>49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 t="str">
        <f>'114.3月菜單'!R30</f>
        <v>熱豆漿</v>
      </c>
      <c r="T37" s="31" t="s">
        <v>60</v>
      </c>
      <c r="U37" s="31"/>
      <c r="V37" s="274"/>
      <c r="W37" s="32" t="s">
        <v>41</v>
      </c>
      <c r="X37" s="33" t="s">
        <v>107</v>
      </c>
      <c r="Y37" s="34">
        <v>4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5"/>
    </row>
    <row r="38" spans="2:33" ht="27.9" customHeight="1" x14ac:dyDescent="0.4">
      <c r="B38" s="36" t="s">
        <v>8</v>
      </c>
      <c r="C38" s="273"/>
      <c r="D38" s="2" t="s">
        <v>146</v>
      </c>
      <c r="E38" s="2"/>
      <c r="F38" s="2" t="s">
        <v>51</v>
      </c>
      <c r="G38" s="2" t="s">
        <v>238</v>
      </c>
      <c r="H38" s="2"/>
      <c r="I38" s="2" t="s">
        <v>51</v>
      </c>
      <c r="J38" s="2"/>
      <c r="K38" s="2"/>
      <c r="L38" s="2"/>
      <c r="M38" s="2"/>
      <c r="N38" s="2"/>
      <c r="O38" s="2"/>
      <c r="P38" s="2"/>
      <c r="Q38" s="2"/>
      <c r="R38" s="2"/>
      <c r="S38" s="2" t="s">
        <v>99</v>
      </c>
      <c r="T38" s="2"/>
      <c r="U38" s="2" t="s">
        <v>194</v>
      </c>
      <c r="V38" s="275"/>
      <c r="W38" s="88">
        <f>Y37*15+Y38*0+Y39*5+Y40*0+Y41*15+Y42*12+18</f>
        <v>78</v>
      </c>
      <c r="X38" s="37" t="s">
        <v>64</v>
      </c>
      <c r="Y38" s="38">
        <v>0.9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8"/>
    </row>
    <row r="39" spans="2:33" ht="27.9" customHeight="1" x14ac:dyDescent="0.4">
      <c r="B39" s="36">
        <v>21</v>
      </c>
      <c r="C39" s="273"/>
      <c r="D39" s="2"/>
      <c r="E39" s="2"/>
      <c r="F39" s="2"/>
      <c r="G39" s="2"/>
      <c r="H39" s="2"/>
      <c r="I39" s="2"/>
      <c r="J39" s="2"/>
      <c r="K39" s="44"/>
      <c r="L39" s="2"/>
      <c r="M39" s="2"/>
      <c r="N39" s="44"/>
      <c r="O39" s="2"/>
      <c r="P39" s="2"/>
      <c r="Q39" s="2"/>
      <c r="R39" s="2"/>
      <c r="S39" s="2"/>
      <c r="T39" s="2"/>
      <c r="U39" s="2"/>
      <c r="V39" s="275"/>
      <c r="W39" s="39" t="s">
        <v>46</v>
      </c>
      <c r="X39" s="40" t="s">
        <v>24</v>
      </c>
      <c r="Y39" s="38">
        <v>0</v>
      </c>
      <c r="AA39" s="41" t="s">
        <v>25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26</v>
      </c>
      <c r="AF39" s="43">
        <f>AC39*4+AD39*9</f>
        <v>167.89999999999998</v>
      </c>
      <c r="AG39" s="75"/>
    </row>
    <row r="40" spans="2:33" ht="27.9" customHeight="1" x14ac:dyDescent="0.4">
      <c r="B40" s="36" t="s">
        <v>10</v>
      </c>
      <c r="C40" s="273"/>
      <c r="D40" s="2"/>
      <c r="E40" s="2"/>
      <c r="F40" s="2"/>
      <c r="G40" s="2"/>
      <c r="H40" s="44"/>
      <c r="I40" s="2"/>
      <c r="J40" s="2"/>
      <c r="K40" s="2"/>
      <c r="L40" s="2"/>
      <c r="M40" s="2"/>
      <c r="N40" s="2"/>
      <c r="O40" s="2"/>
      <c r="P40" s="2"/>
      <c r="Q40" s="44"/>
      <c r="R40" s="2"/>
      <c r="S40" s="2"/>
      <c r="T40" s="2"/>
      <c r="U40" s="2"/>
      <c r="V40" s="275"/>
      <c r="W40" s="86">
        <f>Y37*0+Y38*5+Y39*0+Y40*5+Y41*0+Y42*4</f>
        <v>4.5</v>
      </c>
      <c r="X40" s="40" t="s">
        <v>66</v>
      </c>
      <c r="Y40" s="38">
        <v>0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8"/>
    </row>
    <row r="41" spans="2:33" ht="27.9" customHeight="1" x14ac:dyDescent="0.3">
      <c r="B41" s="277" t="s">
        <v>29</v>
      </c>
      <c r="C41" s="273"/>
      <c r="D41" s="2"/>
      <c r="E41" s="2"/>
      <c r="F41" s="2"/>
      <c r="G41" s="2"/>
      <c r="H41" s="44"/>
      <c r="I41" s="2"/>
      <c r="J41" s="2"/>
      <c r="K41" s="2"/>
      <c r="L41" s="2"/>
      <c r="M41" s="2"/>
      <c r="N41" s="44"/>
      <c r="O41" s="2"/>
      <c r="P41" s="2"/>
      <c r="Q41" s="44"/>
      <c r="R41" s="2"/>
      <c r="S41" s="2"/>
      <c r="T41" s="44"/>
      <c r="U41" s="2"/>
      <c r="V41" s="275"/>
      <c r="W41" s="39" t="s">
        <v>43</v>
      </c>
      <c r="X41" s="40" t="s">
        <v>30</v>
      </c>
      <c r="Y41" s="38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5"/>
    </row>
    <row r="42" spans="2:33" ht="27.9" customHeight="1" x14ac:dyDescent="0.4">
      <c r="B42" s="277"/>
      <c r="C42" s="273"/>
      <c r="D42" s="2"/>
      <c r="E42" s="2"/>
      <c r="F42" s="2"/>
      <c r="G42" s="61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75"/>
      <c r="W42" s="86">
        <f>Y37*2+Y38*7+Y39*1+Y40*0+Y41*0+Y42*8</f>
        <v>14.3</v>
      </c>
      <c r="X42" s="79" t="s">
        <v>39</v>
      </c>
      <c r="Y42" s="45">
        <v>0</v>
      </c>
      <c r="Z42" s="14"/>
      <c r="AA42" s="15" t="s">
        <v>32</v>
      </c>
      <c r="AE42" s="15">
        <f>AB42*15</f>
        <v>0</v>
      </c>
      <c r="AG42" s="88"/>
    </row>
    <row r="43" spans="2:33" ht="27.9" customHeight="1" x14ac:dyDescent="0.3">
      <c r="B43" s="46" t="s">
        <v>33</v>
      </c>
      <c r="C43" s="47"/>
      <c r="D43" s="2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75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 x14ac:dyDescent="0.45">
      <c r="B44" s="69"/>
      <c r="C44" s="50"/>
      <c r="D44" s="126"/>
      <c r="E44" s="126"/>
      <c r="F44" s="127"/>
      <c r="G44" s="127"/>
      <c r="H44" s="126"/>
      <c r="I44" s="127"/>
      <c r="J44" s="127"/>
      <c r="K44" s="44"/>
      <c r="L44" s="2"/>
      <c r="M44" s="2"/>
      <c r="N44" s="44"/>
      <c r="O44" s="2"/>
      <c r="P44" s="2"/>
      <c r="Q44" s="44"/>
      <c r="R44" s="2"/>
      <c r="S44" s="2"/>
      <c r="T44" s="44"/>
      <c r="U44" s="2"/>
      <c r="V44" s="276"/>
      <c r="W44" s="87">
        <f>W38*4+W42*4+W40*9</f>
        <v>409.7</v>
      </c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9"/>
    </row>
    <row r="45" spans="2:33" s="60" customFormat="1" ht="21.75" customHeight="1" x14ac:dyDescent="0.3">
      <c r="B45" s="16"/>
      <c r="C45" s="15"/>
      <c r="D45" s="15"/>
      <c r="E45" s="72"/>
      <c r="F45" s="15"/>
      <c r="G45" s="15"/>
      <c r="H45" s="72"/>
      <c r="I45" s="15"/>
      <c r="J45" s="270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73"/>
      <c r="AB45" s="55"/>
    </row>
    <row r="46" spans="2:33" x14ac:dyDescent="0.3">
      <c r="B46" s="55"/>
      <c r="C46" s="60"/>
      <c r="D46" s="269"/>
      <c r="E46" s="269"/>
      <c r="F46" s="284"/>
      <c r="G46" s="284"/>
      <c r="H46" s="74"/>
      <c r="K46" s="74"/>
      <c r="N46" s="74"/>
      <c r="Q46" s="74"/>
      <c r="T46" s="74"/>
    </row>
  </sheetData>
  <mergeCells count="20">
    <mergeCell ref="C13:C18"/>
    <mergeCell ref="V13:V20"/>
    <mergeCell ref="B17:B18"/>
    <mergeCell ref="B1:Y1"/>
    <mergeCell ref="B2:G2"/>
    <mergeCell ref="C5:C10"/>
    <mergeCell ref="V5:V12"/>
    <mergeCell ref="B9:B10"/>
    <mergeCell ref="G3:L3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G46"/>
  <sheetViews>
    <sheetView topLeftCell="A25" zoomScale="60" workbookViewId="0">
      <selection activeCell="M36" sqref="M36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79" t="s">
        <v>231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3"/>
      <c r="AB1" s="5"/>
    </row>
    <row r="2" spans="2:33" s="4" customFormat="1" ht="13.5" customHeight="1" x14ac:dyDescent="0.6">
      <c r="B2" s="280"/>
      <c r="C2" s="281"/>
      <c r="D2" s="281"/>
      <c r="E2" s="281"/>
      <c r="F2" s="281"/>
      <c r="G2" s="281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 x14ac:dyDescent="0.6">
      <c r="B3" s="80" t="s">
        <v>40</v>
      </c>
      <c r="C3" s="9"/>
      <c r="D3" s="10"/>
      <c r="E3" s="10"/>
      <c r="F3" s="10"/>
      <c r="G3" s="283" t="s">
        <v>85</v>
      </c>
      <c r="H3" s="283"/>
      <c r="I3" s="283"/>
      <c r="J3" s="283"/>
      <c r="K3" s="283"/>
      <c r="L3" s="283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82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 x14ac:dyDescent="0.4">
      <c r="B5" s="30">
        <v>3</v>
      </c>
      <c r="C5" s="273"/>
      <c r="D5" s="118" t="str">
        <f>'114.3月菜單'!B34</f>
        <v>不供餐</v>
      </c>
      <c r="E5" s="118"/>
      <c r="F5" s="1" t="s">
        <v>15</v>
      </c>
      <c r="G5" s="118"/>
      <c r="H5" s="118"/>
      <c r="I5" s="1" t="s">
        <v>15</v>
      </c>
      <c r="J5" s="118"/>
      <c r="K5" s="118"/>
      <c r="L5" s="1" t="s">
        <v>15</v>
      </c>
      <c r="M5" s="118"/>
      <c r="N5" s="118"/>
      <c r="O5" s="1" t="s">
        <v>15</v>
      </c>
      <c r="P5" s="118"/>
      <c r="Q5" s="118"/>
      <c r="R5" s="1" t="s">
        <v>15</v>
      </c>
      <c r="S5" s="118"/>
      <c r="T5" s="118"/>
      <c r="U5" s="1" t="s">
        <v>15</v>
      </c>
      <c r="V5" s="274"/>
      <c r="W5" s="32" t="s">
        <v>41</v>
      </c>
      <c r="X5" s="33" t="s">
        <v>17</v>
      </c>
      <c r="Y5" s="34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</row>
    <row r="6" spans="2:33" ht="27.9" customHeight="1" x14ac:dyDescent="0.4">
      <c r="B6" s="36" t="s">
        <v>8</v>
      </c>
      <c r="C6" s="27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68"/>
      <c r="T6" s="2"/>
      <c r="U6" s="2"/>
      <c r="V6" s="275"/>
      <c r="W6" s="88">
        <v>0</v>
      </c>
      <c r="X6" s="37" t="s">
        <v>22</v>
      </c>
      <c r="Y6" s="38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</row>
    <row r="7" spans="2:33" ht="27.9" customHeight="1" x14ac:dyDescent="0.4">
      <c r="B7" s="36">
        <v>24</v>
      </c>
      <c r="C7" s="27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75"/>
      <c r="W7" s="39" t="s">
        <v>46</v>
      </c>
      <c r="X7" s="40" t="s">
        <v>24</v>
      </c>
      <c r="Y7" s="38">
        <v>0</v>
      </c>
      <c r="AA7" s="41" t="s">
        <v>25</v>
      </c>
      <c r="AB7" s="16">
        <v>2</v>
      </c>
      <c r="AC7" s="42">
        <f>AB7*7</f>
        <v>14</v>
      </c>
      <c r="AD7" s="16">
        <f>AB7*5</f>
        <v>10</v>
      </c>
      <c r="AE7" s="16" t="s">
        <v>26</v>
      </c>
      <c r="AF7" s="43">
        <f>AC7*4+AD7*9</f>
        <v>146</v>
      </c>
    </row>
    <row r="8" spans="2:33" ht="27.9" customHeight="1" x14ac:dyDescent="0.4">
      <c r="B8" s="36" t="s">
        <v>10</v>
      </c>
      <c r="C8" s="273"/>
      <c r="D8" s="2"/>
      <c r="E8" s="2"/>
      <c r="F8" s="2"/>
      <c r="G8" s="2"/>
      <c r="H8" s="44"/>
      <c r="I8" s="2"/>
      <c r="J8" s="2"/>
      <c r="K8" s="44"/>
      <c r="L8" s="2"/>
      <c r="M8" s="2"/>
      <c r="N8" s="84"/>
      <c r="O8" s="2"/>
      <c r="P8" s="2"/>
      <c r="Q8" s="44"/>
      <c r="R8" s="2"/>
      <c r="S8" s="2"/>
      <c r="T8" s="2"/>
      <c r="U8" s="2"/>
      <c r="V8" s="275"/>
      <c r="W8" s="86">
        <v>0</v>
      </c>
      <c r="X8" s="40" t="s">
        <v>27</v>
      </c>
      <c r="Y8" s="38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</row>
    <row r="9" spans="2:33" ht="27.9" customHeight="1" x14ac:dyDescent="0.3">
      <c r="B9" s="277" t="s">
        <v>34</v>
      </c>
      <c r="C9" s="273"/>
      <c r="D9" s="44"/>
      <c r="E9" s="44"/>
      <c r="F9" s="2"/>
      <c r="G9" s="2"/>
      <c r="H9" s="44"/>
      <c r="I9" s="2"/>
      <c r="J9" s="2"/>
      <c r="K9" s="44"/>
      <c r="L9" s="2"/>
      <c r="M9" s="2"/>
      <c r="N9" s="44"/>
      <c r="O9" s="2"/>
      <c r="P9" s="2"/>
      <c r="Q9" s="44"/>
      <c r="R9" s="2"/>
      <c r="S9" s="2"/>
      <c r="T9" s="2"/>
      <c r="U9" s="2"/>
      <c r="V9" s="275"/>
      <c r="W9" s="39" t="s">
        <v>43</v>
      </c>
      <c r="X9" s="40" t="s">
        <v>30</v>
      </c>
      <c r="Y9" s="38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</row>
    <row r="10" spans="2:33" ht="27.9" customHeight="1" x14ac:dyDescent="0.4">
      <c r="B10" s="277"/>
      <c r="C10" s="273"/>
      <c r="D10" s="44"/>
      <c r="E10" s="44"/>
      <c r="F10" s="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106"/>
      <c r="T10" s="106"/>
      <c r="U10" s="106"/>
      <c r="V10" s="275"/>
      <c r="W10" s="86">
        <f>Y5*2+Y6*7+Y7*1+Y8*0+Y9*0+Y10*8</f>
        <v>0</v>
      </c>
      <c r="X10" s="79" t="s">
        <v>39</v>
      </c>
      <c r="Y10" s="45">
        <v>0</v>
      </c>
      <c r="Z10" s="14"/>
      <c r="AA10" s="15" t="s">
        <v>32</v>
      </c>
      <c r="AE10" s="15">
        <f>AB10*15</f>
        <v>0</v>
      </c>
    </row>
    <row r="11" spans="2:33" ht="27.9" customHeight="1" x14ac:dyDescent="0.3">
      <c r="B11" s="46" t="s">
        <v>33</v>
      </c>
      <c r="C11" s="47"/>
      <c r="D11" s="44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78"/>
      <c r="U11" s="78"/>
      <c r="V11" s="275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</row>
    <row r="12" spans="2:33" ht="27.9" customHeight="1" x14ac:dyDescent="0.4">
      <c r="B12" s="49"/>
      <c r="C12" s="50"/>
      <c r="D12" s="119"/>
      <c r="E12" s="119"/>
      <c r="F12" s="120"/>
      <c r="G12" s="120"/>
      <c r="H12" s="119"/>
      <c r="I12" s="120"/>
      <c r="J12" s="120"/>
      <c r="K12" s="119"/>
      <c r="L12" s="120"/>
      <c r="M12" s="120"/>
      <c r="N12" s="119"/>
      <c r="O12" s="120"/>
      <c r="P12" s="120"/>
      <c r="Q12" s="119"/>
      <c r="R12" s="120"/>
      <c r="S12" s="120"/>
      <c r="T12" s="119"/>
      <c r="U12" s="120"/>
      <c r="V12" s="276"/>
      <c r="W12" s="87">
        <f>W6*4+W10*4+W8*9</f>
        <v>0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</row>
    <row r="13" spans="2:33" s="35" customFormat="1" ht="27.9" customHeight="1" x14ac:dyDescent="0.4">
      <c r="B13" s="30">
        <v>3</v>
      </c>
      <c r="C13" s="273"/>
      <c r="D13" s="118" t="str">
        <f>'114.3月菜單'!F34</f>
        <v>刈包*1</v>
      </c>
      <c r="E13" s="118" t="s">
        <v>49</v>
      </c>
      <c r="F13" s="128"/>
      <c r="G13" s="118" t="str">
        <f>'114.3月菜單'!F35</f>
        <v>醬燒肉片</v>
      </c>
      <c r="H13" s="118" t="s">
        <v>16</v>
      </c>
      <c r="I13" s="128"/>
      <c r="J13" s="118" t="str">
        <f>'114.3月菜單'!F36</f>
        <v>花生糖粉</v>
      </c>
      <c r="K13" s="118"/>
      <c r="L13" s="128"/>
      <c r="M13" s="118" t="str">
        <f>'114.3月菜單'!F37</f>
        <v>朴菜</v>
      </c>
      <c r="N13" s="118" t="s">
        <v>16</v>
      </c>
      <c r="O13" s="128"/>
      <c r="P13" s="118"/>
      <c r="Q13" s="118"/>
      <c r="R13" s="128"/>
      <c r="S13" s="118" t="str">
        <f>'114.3月菜單'!F39</f>
        <v>豆奶</v>
      </c>
      <c r="T13" s="118"/>
      <c r="U13" s="128"/>
      <c r="V13" s="275"/>
      <c r="W13" s="32" t="s">
        <v>41</v>
      </c>
      <c r="X13" s="40" t="s">
        <v>17</v>
      </c>
      <c r="Y13" s="38">
        <v>2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5"/>
    </row>
    <row r="14" spans="2:33" ht="27.9" customHeight="1" x14ac:dyDescent="0.4">
      <c r="B14" s="36" t="s">
        <v>87</v>
      </c>
      <c r="C14" s="273"/>
      <c r="D14" s="2" t="s">
        <v>219</v>
      </c>
      <c r="E14" s="2"/>
      <c r="F14" s="2" t="s">
        <v>210</v>
      </c>
      <c r="G14" s="2" t="s">
        <v>220</v>
      </c>
      <c r="H14" s="2"/>
      <c r="I14" s="2">
        <v>50</v>
      </c>
      <c r="J14" s="2" t="s">
        <v>221</v>
      </c>
      <c r="K14" s="2"/>
      <c r="L14" s="2">
        <v>5</v>
      </c>
      <c r="M14" s="2" t="s">
        <v>224</v>
      </c>
      <c r="N14" s="2"/>
      <c r="O14" s="2">
        <v>10</v>
      </c>
      <c r="P14" s="2"/>
      <c r="Q14" s="2"/>
      <c r="R14" s="2"/>
      <c r="S14" s="2" t="s">
        <v>237</v>
      </c>
      <c r="T14" s="2"/>
      <c r="U14" s="2" t="s">
        <v>124</v>
      </c>
      <c r="V14" s="275"/>
      <c r="W14" s="88">
        <f>Y13*15+Y14*0+Y15*5+Y16*0+Y17*15+Y18*12+18</f>
        <v>48.5</v>
      </c>
      <c r="X14" s="37" t="s">
        <v>22</v>
      </c>
      <c r="Y14" s="38">
        <v>2.4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3" ht="27.9" customHeight="1" x14ac:dyDescent="0.4">
      <c r="B15" s="36">
        <v>25</v>
      </c>
      <c r="C15" s="273"/>
      <c r="D15" s="2"/>
      <c r="E15" s="2"/>
      <c r="F15" s="2"/>
      <c r="G15" s="2"/>
      <c r="H15" s="2"/>
      <c r="I15" s="2"/>
      <c r="J15" s="2" t="s">
        <v>222</v>
      </c>
      <c r="K15" s="2"/>
      <c r="L15" s="2" t="s">
        <v>223</v>
      </c>
      <c r="M15" s="2"/>
      <c r="N15" s="2"/>
      <c r="O15" s="2"/>
      <c r="P15" s="2"/>
      <c r="Q15" s="2"/>
      <c r="R15" s="2"/>
      <c r="S15" s="2"/>
      <c r="T15" s="2"/>
      <c r="U15" s="2"/>
      <c r="V15" s="275"/>
      <c r="W15" s="39" t="s">
        <v>46</v>
      </c>
      <c r="X15" s="40" t="s">
        <v>24</v>
      </c>
      <c r="Y15" s="38">
        <v>0.1</v>
      </c>
      <c r="AA15" s="41" t="s">
        <v>25</v>
      </c>
      <c r="AB15" s="16">
        <v>2</v>
      </c>
      <c r="AC15" s="42">
        <f>AB15*7</f>
        <v>14</v>
      </c>
      <c r="AD15" s="16">
        <f>AB15*5</f>
        <v>10</v>
      </c>
      <c r="AE15" s="16" t="s">
        <v>26</v>
      </c>
      <c r="AF15" s="43">
        <f>AC15*4+AD15*9</f>
        <v>146</v>
      </c>
      <c r="AG15" s="75"/>
    </row>
    <row r="16" spans="2:33" ht="27.9" customHeight="1" x14ac:dyDescent="0.4">
      <c r="B16" s="36" t="s">
        <v>10</v>
      </c>
      <c r="C16" s="273"/>
      <c r="D16" s="2"/>
      <c r="E16" s="2"/>
      <c r="F16" s="2"/>
      <c r="G16" s="2"/>
      <c r="H16" s="44"/>
      <c r="I16" s="2"/>
      <c r="J16" s="2"/>
      <c r="K16" s="44"/>
      <c r="L16" s="2"/>
      <c r="M16" s="2"/>
      <c r="N16" s="84"/>
      <c r="O16" s="2"/>
      <c r="P16" s="2"/>
      <c r="Q16" s="44"/>
      <c r="R16" s="2"/>
      <c r="S16" s="2"/>
      <c r="T16" s="44"/>
      <c r="U16" s="2"/>
      <c r="V16" s="275"/>
      <c r="W16" s="86">
        <f>Y13*0+Y14*5+Y15*0+Y16*5+Y17*0+Y18*4+2</f>
        <v>14</v>
      </c>
      <c r="X16" s="40" t="s">
        <v>27</v>
      </c>
      <c r="Y16" s="38">
        <v>0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8"/>
    </row>
    <row r="17" spans="2:33" ht="27.9" customHeight="1" x14ac:dyDescent="0.3">
      <c r="B17" s="277" t="s">
        <v>35</v>
      </c>
      <c r="C17" s="273"/>
      <c r="D17" s="2"/>
      <c r="E17" s="2"/>
      <c r="F17" s="2"/>
      <c r="G17" s="2"/>
      <c r="H17" s="44"/>
      <c r="I17" s="2"/>
      <c r="J17" s="2"/>
      <c r="K17" s="44"/>
      <c r="L17" s="2"/>
      <c r="M17" s="2"/>
      <c r="N17" s="44"/>
      <c r="O17" s="2"/>
      <c r="P17" s="2"/>
      <c r="Q17" s="44"/>
      <c r="R17" s="2"/>
      <c r="S17" s="2"/>
      <c r="T17" s="84"/>
      <c r="U17" s="2"/>
      <c r="V17" s="275"/>
      <c r="W17" s="39" t="s">
        <v>43</v>
      </c>
      <c r="X17" s="40" t="s">
        <v>30</v>
      </c>
      <c r="Y17" s="38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5"/>
    </row>
    <row r="18" spans="2:33" ht="27.9" customHeight="1" x14ac:dyDescent="0.4">
      <c r="B18" s="277"/>
      <c r="C18" s="273"/>
      <c r="D18" s="2"/>
      <c r="E18" s="44"/>
      <c r="F18" s="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2"/>
      <c r="T18" s="44"/>
      <c r="U18" s="2"/>
      <c r="V18" s="275"/>
      <c r="W18" s="86">
        <f>Y13*2+Y14*7+Y15*1+Y16*0+Y17*0+Y18*8</f>
        <v>20.900000000000002</v>
      </c>
      <c r="X18" s="79" t="s">
        <v>39</v>
      </c>
      <c r="Y18" s="45">
        <v>0</v>
      </c>
      <c r="Z18" s="14"/>
      <c r="AA18" s="15" t="s">
        <v>32</v>
      </c>
      <c r="AB18" s="16">
        <v>1</v>
      </c>
      <c r="AE18" s="15">
        <f>AB18*15</f>
        <v>15</v>
      </c>
      <c r="AG18" s="88"/>
    </row>
    <row r="19" spans="2:33" ht="27.9" customHeight="1" x14ac:dyDescent="0.3">
      <c r="B19" s="46" t="s">
        <v>33</v>
      </c>
      <c r="C19" s="47"/>
      <c r="D19" s="2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275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3" ht="27.9" customHeight="1" x14ac:dyDescent="0.4">
      <c r="B20" s="49"/>
      <c r="C20" s="50"/>
      <c r="D20" s="119"/>
      <c r="E20" s="119"/>
      <c r="F20" s="120"/>
      <c r="G20" s="120"/>
      <c r="H20" s="119"/>
      <c r="I20" s="120"/>
      <c r="J20" s="120"/>
      <c r="K20" s="119"/>
      <c r="L20" s="120"/>
      <c r="M20" s="120"/>
      <c r="N20" s="119"/>
      <c r="O20" s="120"/>
      <c r="P20" s="120"/>
      <c r="Q20" s="119"/>
      <c r="R20" s="120"/>
      <c r="S20" s="120"/>
      <c r="T20" s="119"/>
      <c r="U20" s="2"/>
      <c r="V20" s="276"/>
      <c r="W20" s="129">
        <f>W14*4+W18*4+W16*9</f>
        <v>403.6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9"/>
    </row>
    <row r="21" spans="2:33" s="35" customFormat="1" ht="27.9" customHeight="1" x14ac:dyDescent="0.4">
      <c r="B21" s="30">
        <v>3</v>
      </c>
      <c r="C21" s="273"/>
      <c r="D21" s="31" t="str">
        <f>'114.3月菜單'!J34</f>
        <v>菠蘿巧克力麵包X1</v>
      </c>
      <c r="E21" s="31" t="s">
        <v>50</v>
      </c>
      <c r="F21" s="1"/>
      <c r="G21" s="90" t="str">
        <f>'114.3月菜單'!J35</f>
        <v>筍包x1</v>
      </c>
      <c r="H21" s="31" t="s">
        <v>49</v>
      </c>
      <c r="I21" s="1"/>
      <c r="J21" s="31"/>
      <c r="K21" s="31"/>
      <c r="L21" s="1"/>
      <c r="M21" s="31"/>
      <c r="N21" s="31"/>
      <c r="O21" s="1"/>
      <c r="P21" s="31"/>
      <c r="Q21" s="31"/>
      <c r="R21" s="1"/>
      <c r="S21" s="31" t="str">
        <f>'114.3月菜單'!J39</f>
        <v>熱豆漿</v>
      </c>
      <c r="T21" s="31" t="s">
        <v>96</v>
      </c>
      <c r="U21" s="1"/>
      <c r="V21" s="274"/>
      <c r="W21" s="32" t="s">
        <v>117</v>
      </c>
      <c r="X21" s="33" t="s">
        <v>118</v>
      </c>
      <c r="Y21" s="34">
        <v>4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5"/>
    </row>
    <row r="22" spans="2:33" s="56" customFormat="1" ht="27.75" customHeight="1" x14ac:dyDescent="0.55000000000000004">
      <c r="B22" s="36" t="s">
        <v>8</v>
      </c>
      <c r="C22" s="273"/>
      <c r="D22" s="2" t="s">
        <v>58</v>
      </c>
      <c r="E22" s="2"/>
      <c r="F22" s="2" t="s">
        <v>123</v>
      </c>
      <c r="G22" s="150" t="s">
        <v>100</v>
      </c>
      <c r="H22" s="151"/>
      <c r="I22" s="152" t="s">
        <v>51</v>
      </c>
      <c r="J22" s="2"/>
      <c r="K22" s="2"/>
      <c r="L22" s="2"/>
      <c r="M22" s="2"/>
      <c r="N22" s="2"/>
      <c r="O22" s="2"/>
      <c r="P22" s="2"/>
      <c r="Q22" s="2"/>
      <c r="R22" s="2"/>
      <c r="S22" s="2" t="s">
        <v>99</v>
      </c>
      <c r="T22" s="2"/>
      <c r="U22" s="2" t="s">
        <v>194</v>
      </c>
      <c r="V22" s="275"/>
      <c r="W22" s="88">
        <f>Y21*15+Y22*0+Y23*5+Y24*0+Y25*15+Y26*12+18</f>
        <v>78</v>
      </c>
      <c r="X22" s="37" t="s">
        <v>64</v>
      </c>
      <c r="Y22" s="38">
        <v>0.9</v>
      </c>
      <c r="Z22" s="54"/>
      <c r="AA22" s="55" t="s">
        <v>23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 x14ac:dyDescent="0.4">
      <c r="B23" s="36">
        <v>26</v>
      </c>
      <c r="C23" s="27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75"/>
      <c r="W23" s="39" t="s">
        <v>119</v>
      </c>
      <c r="X23" s="40" t="s">
        <v>120</v>
      </c>
      <c r="Y23" s="38">
        <v>0</v>
      </c>
      <c r="AA23" s="57" t="s">
        <v>25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26</v>
      </c>
      <c r="AF23" s="59">
        <f>AC23*4+AD23*9</f>
        <v>153.30000000000001</v>
      </c>
      <c r="AG23" s="75"/>
    </row>
    <row r="24" spans="2:33" s="56" customFormat="1" ht="27.9" customHeight="1" x14ac:dyDescent="0.55000000000000004">
      <c r="B24" s="36" t="s">
        <v>10</v>
      </c>
      <c r="C24" s="273"/>
      <c r="D24" s="2"/>
      <c r="E24" s="2"/>
      <c r="F24" s="2"/>
      <c r="G24" s="2"/>
      <c r="H24" s="44"/>
      <c r="I24" s="2"/>
      <c r="J24" s="2"/>
      <c r="K24" s="44"/>
      <c r="L24" s="2"/>
      <c r="M24" s="2"/>
      <c r="N24" s="44"/>
      <c r="O24" s="2"/>
      <c r="P24" s="2"/>
      <c r="Q24" s="44"/>
      <c r="R24" s="2"/>
      <c r="S24" s="2"/>
      <c r="T24" s="44"/>
      <c r="U24" s="2"/>
      <c r="V24" s="275"/>
      <c r="W24" s="86">
        <f>Y21*0+Y22*5+Y23*0+Y24*5+Y25*0+Y26*4</f>
        <v>4.5</v>
      </c>
      <c r="X24" s="40" t="s">
        <v>121</v>
      </c>
      <c r="Y24" s="38">
        <v>0</v>
      </c>
      <c r="Z24" s="54"/>
      <c r="AA24" s="60" t="s">
        <v>28</v>
      </c>
      <c r="AB24" s="55">
        <v>1.6</v>
      </c>
      <c r="AC24" s="55">
        <f>AB24*1</f>
        <v>1.6</v>
      </c>
      <c r="AD24" s="55" t="s">
        <v>26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 x14ac:dyDescent="0.3">
      <c r="B25" s="277" t="s">
        <v>36</v>
      </c>
      <c r="C25" s="273"/>
      <c r="D25" s="2"/>
      <c r="E25" s="2"/>
      <c r="F25" s="2"/>
      <c r="G25" s="2"/>
      <c r="H25" s="44"/>
      <c r="I25" s="2"/>
      <c r="J25" s="2"/>
      <c r="K25" s="44"/>
      <c r="L25" s="2"/>
      <c r="M25" s="2"/>
      <c r="N25" s="44"/>
      <c r="O25" s="2"/>
      <c r="P25" s="2"/>
      <c r="Q25" s="44"/>
      <c r="R25" s="2"/>
      <c r="S25" s="2"/>
      <c r="T25" s="84"/>
      <c r="U25" s="2"/>
      <c r="V25" s="275"/>
      <c r="W25" s="39" t="s">
        <v>45</v>
      </c>
      <c r="X25" s="40" t="s">
        <v>30</v>
      </c>
      <c r="Y25" s="38">
        <v>0</v>
      </c>
      <c r="AA25" s="60" t="s">
        <v>31</v>
      </c>
      <c r="AB25" s="55">
        <v>2.5</v>
      </c>
      <c r="AC25" s="55"/>
      <c r="AD25" s="55">
        <f>AB25*5</f>
        <v>12.5</v>
      </c>
      <c r="AE25" s="55" t="s">
        <v>26</v>
      </c>
      <c r="AF25" s="55">
        <f>AD25*9</f>
        <v>112.5</v>
      </c>
      <c r="AG25" s="75"/>
    </row>
    <row r="26" spans="2:33" s="56" customFormat="1" ht="27.9" customHeight="1" x14ac:dyDescent="0.55000000000000004">
      <c r="B26" s="277"/>
      <c r="C26" s="273"/>
      <c r="D26" s="2"/>
      <c r="E26" s="2"/>
      <c r="F26" s="2"/>
      <c r="G26" s="61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44"/>
      <c r="U26" s="2"/>
      <c r="V26" s="275"/>
      <c r="W26" s="86">
        <f>Y21*2+Y22*7+Y23*1+Y24*0+Y25*0+Y26*8</f>
        <v>14.3</v>
      </c>
      <c r="X26" s="79" t="s">
        <v>122</v>
      </c>
      <c r="Y26" s="45">
        <v>0</v>
      </c>
      <c r="Z26" s="54"/>
      <c r="AA26" s="60" t="s">
        <v>32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 x14ac:dyDescent="0.3">
      <c r="B27" s="62" t="s">
        <v>33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75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3" s="56" customFormat="1" ht="27.9" customHeight="1" thickBot="1" x14ac:dyDescent="0.6">
      <c r="B28" s="64"/>
      <c r="C28" s="65"/>
      <c r="D28" s="120"/>
      <c r="E28" s="119"/>
      <c r="F28" s="120"/>
      <c r="G28" s="120"/>
      <c r="H28" s="119"/>
      <c r="I28" s="120"/>
      <c r="J28" s="120"/>
      <c r="K28" s="119"/>
      <c r="L28" s="120"/>
      <c r="M28" s="120"/>
      <c r="N28" s="119"/>
      <c r="O28" s="120"/>
      <c r="P28" s="120"/>
      <c r="Q28" s="119"/>
      <c r="R28" s="120"/>
      <c r="S28" s="120"/>
      <c r="T28" s="119"/>
      <c r="U28" s="120"/>
      <c r="V28" s="276"/>
      <c r="W28" s="87">
        <f>W22*4+W26*4+W24*9</f>
        <v>409.7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9"/>
    </row>
    <row r="29" spans="2:33" s="35" customFormat="1" ht="27.9" customHeight="1" x14ac:dyDescent="0.4">
      <c r="B29" s="30">
        <v>3</v>
      </c>
      <c r="C29" s="273"/>
      <c r="D29" s="31" t="str">
        <f>'114.3月菜單'!N34</f>
        <v>清粥</v>
      </c>
      <c r="E29" s="31" t="s">
        <v>261</v>
      </c>
      <c r="F29" s="1"/>
      <c r="G29" s="31" t="str">
        <f>'114.3月菜單'!N35</f>
        <v>小菜(花生麵筋.高麗菜.肉鬆)</v>
      </c>
      <c r="H29" s="31" t="s">
        <v>261</v>
      </c>
      <c r="I29" s="1"/>
      <c r="J29" s="31" t="str">
        <f>'114.3月菜單'!N36</f>
        <v>菜脯蛋</v>
      </c>
      <c r="K29" s="31" t="s">
        <v>262</v>
      </c>
      <c r="L29" s="1"/>
      <c r="M29" s="31"/>
      <c r="N29" s="31"/>
      <c r="O29" s="1"/>
      <c r="P29" s="31"/>
      <c r="Q29" s="31"/>
      <c r="R29" s="1"/>
      <c r="S29" s="31"/>
      <c r="T29" s="31"/>
      <c r="U29" s="1"/>
      <c r="V29" s="274"/>
      <c r="W29" s="32" t="s">
        <v>7</v>
      </c>
      <c r="X29" s="33" t="s">
        <v>69</v>
      </c>
      <c r="Y29" s="34">
        <v>2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27.9" customHeight="1" x14ac:dyDescent="0.4">
      <c r="B30" s="36" t="s">
        <v>8</v>
      </c>
      <c r="C30" s="273"/>
      <c r="D30" s="2" t="s">
        <v>208</v>
      </c>
      <c r="E30" s="2"/>
      <c r="F30" s="2">
        <v>40</v>
      </c>
      <c r="G30" s="2" t="s">
        <v>263</v>
      </c>
      <c r="H30" s="2"/>
      <c r="I30" s="2">
        <v>10</v>
      </c>
      <c r="J30" s="2" t="s">
        <v>264</v>
      </c>
      <c r="K30" s="2"/>
      <c r="L30" s="2">
        <v>10</v>
      </c>
      <c r="M30" s="2"/>
      <c r="N30" s="2"/>
      <c r="O30" s="2"/>
      <c r="P30" s="104"/>
      <c r="Q30" s="2"/>
      <c r="R30" s="2"/>
      <c r="S30" s="2"/>
      <c r="T30" s="2"/>
      <c r="U30" s="2"/>
      <c r="V30" s="275"/>
      <c r="W30" s="88">
        <v>51</v>
      </c>
      <c r="X30" s="37" t="s">
        <v>70</v>
      </c>
      <c r="Y30" s="38">
        <v>2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 x14ac:dyDescent="0.4">
      <c r="B31" s="36">
        <v>27</v>
      </c>
      <c r="C31" s="273"/>
      <c r="D31" s="2"/>
      <c r="E31" s="2"/>
      <c r="F31" s="2"/>
      <c r="G31" s="2" t="s">
        <v>265</v>
      </c>
      <c r="H31" s="2"/>
      <c r="I31" s="2">
        <v>20</v>
      </c>
      <c r="J31" s="2" t="s">
        <v>198</v>
      </c>
      <c r="K31" s="2"/>
      <c r="L31" s="2">
        <v>55</v>
      </c>
      <c r="M31" s="2"/>
      <c r="N31" s="2"/>
      <c r="O31" s="2"/>
      <c r="P31" s="2"/>
      <c r="Q31" s="2"/>
      <c r="R31" s="2"/>
      <c r="S31" s="2"/>
      <c r="T31" s="2"/>
      <c r="U31" s="2"/>
      <c r="V31" s="275"/>
      <c r="W31" s="39" t="s">
        <v>9</v>
      </c>
      <c r="X31" s="40" t="s">
        <v>71</v>
      </c>
      <c r="Y31" s="38">
        <v>0.6</v>
      </c>
      <c r="AA31" s="41" t="s">
        <v>25</v>
      </c>
      <c r="AB31" s="16">
        <v>2</v>
      </c>
      <c r="AC31" s="42">
        <f>AB31*7</f>
        <v>14</v>
      </c>
      <c r="AD31" s="16">
        <f>AB31*5</f>
        <v>10</v>
      </c>
      <c r="AE31" s="16" t="s">
        <v>26</v>
      </c>
      <c r="AF31" s="43">
        <f>AC31*4+AD31*9</f>
        <v>146</v>
      </c>
    </row>
    <row r="32" spans="2:33" ht="27.9" customHeight="1" x14ac:dyDescent="0.4">
      <c r="B32" s="36" t="s">
        <v>10</v>
      </c>
      <c r="C32" s="273"/>
      <c r="D32" s="2"/>
      <c r="E32" s="2"/>
      <c r="F32" s="2"/>
      <c r="G32" s="2" t="s">
        <v>251</v>
      </c>
      <c r="H32" s="2"/>
      <c r="I32" s="2">
        <v>50</v>
      </c>
      <c r="J32" s="2"/>
      <c r="K32" s="84"/>
      <c r="L32" s="2"/>
      <c r="M32" s="2"/>
      <c r="N32" s="44"/>
      <c r="O32" s="2"/>
      <c r="P32" s="2"/>
      <c r="Q32" s="44"/>
      <c r="R32" s="2"/>
      <c r="S32" s="2"/>
      <c r="T32" s="2"/>
      <c r="U32" s="2"/>
      <c r="V32" s="275"/>
      <c r="W32" s="86">
        <v>12.5</v>
      </c>
      <c r="X32" s="40" t="s">
        <v>72</v>
      </c>
      <c r="Y32" s="38">
        <v>0.5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27.9" customHeight="1" x14ac:dyDescent="0.3">
      <c r="B33" s="277" t="s">
        <v>37</v>
      </c>
      <c r="C33" s="273"/>
      <c r="D33" s="2"/>
      <c r="E33" s="2"/>
      <c r="F33" s="2"/>
      <c r="G33" s="85" t="s">
        <v>254</v>
      </c>
      <c r="H33" s="44"/>
      <c r="I33" s="2">
        <v>1</v>
      </c>
      <c r="J33" s="2"/>
      <c r="K33" s="44"/>
      <c r="L33" s="2"/>
      <c r="M33" s="2"/>
      <c r="N33" s="84"/>
      <c r="O33" s="2"/>
      <c r="P33" s="2"/>
      <c r="Q33" s="44"/>
      <c r="R33" s="2"/>
      <c r="S33" s="2"/>
      <c r="T33" s="84"/>
      <c r="U33" s="2"/>
      <c r="V33" s="275"/>
      <c r="W33" s="39" t="s">
        <v>11</v>
      </c>
      <c r="X33" s="40" t="s">
        <v>73</v>
      </c>
      <c r="Y33" s="38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27.9" customHeight="1" x14ac:dyDescent="0.4">
      <c r="B34" s="277"/>
      <c r="C34" s="273"/>
      <c r="D34" s="85"/>
      <c r="E34" s="44"/>
      <c r="F34" s="2"/>
      <c r="G34" s="2" t="s">
        <v>200</v>
      </c>
      <c r="H34" s="44"/>
      <c r="I34" s="2">
        <v>1</v>
      </c>
      <c r="J34" s="2"/>
      <c r="K34" s="44"/>
      <c r="L34" s="2"/>
      <c r="M34" s="2"/>
      <c r="N34" s="44"/>
      <c r="O34" s="2"/>
      <c r="P34" s="2"/>
      <c r="Q34" s="44"/>
      <c r="R34" s="2"/>
      <c r="S34" s="2"/>
      <c r="T34" s="84"/>
      <c r="U34" s="2"/>
      <c r="V34" s="275"/>
      <c r="W34" s="86">
        <v>18.600000000000001</v>
      </c>
      <c r="X34" s="79" t="s">
        <v>74</v>
      </c>
      <c r="Y34" s="45">
        <v>0</v>
      </c>
      <c r="Z34" s="14"/>
      <c r="AA34" s="15" t="s">
        <v>32</v>
      </c>
      <c r="AB34" s="16">
        <v>1</v>
      </c>
      <c r="AE34" s="15">
        <f>AB34*15</f>
        <v>15</v>
      </c>
    </row>
    <row r="35" spans="2:33" ht="27.9" customHeight="1" x14ac:dyDescent="0.3">
      <c r="B35" s="46" t="s">
        <v>33</v>
      </c>
      <c r="C35" s="47"/>
      <c r="D35" s="2"/>
      <c r="E35" s="44"/>
      <c r="F35" s="2"/>
      <c r="G35" s="85" t="s">
        <v>203</v>
      </c>
      <c r="H35" s="44"/>
      <c r="I35" s="2">
        <v>10</v>
      </c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75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 x14ac:dyDescent="0.4">
      <c r="B36" s="49"/>
      <c r="C36" s="50"/>
      <c r="D36" s="183"/>
      <c r="E36" s="119"/>
      <c r="F36" s="120"/>
      <c r="G36" s="120"/>
      <c r="H36" s="119"/>
      <c r="I36" s="120"/>
      <c r="J36" s="120"/>
      <c r="K36" s="119"/>
      <c r="L36" s="120"/>
      <c r="M36" s="120"/>
      <c r="N36" s="119"/>
      <c r="O36" s="120"/>
      <c r="P36" s="120"/>
      <c r="Q36" s="119"/>
      <c r="R36" s="120"/>
      <c r="S36" s="120"/>
      <c r="T36" s="119"/>
      <c r="U36" s="120"/>
      <c r="V36" s="276"/>
      <c r="W36" s="87">
        <v>390.9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9"/>
    </row>
    <row r="37" spans="2:33" s="35" customFormat="1" ht="27.9" customHeight="1" x14ac:dyDescent="0.4">
      <c r="B37" s="30">
        <v>3</v>
      </c>
      <c r="C37" s="273"/>
      <c r="D37" s="118" t="str">
        <f>'114.3月菜單'!R34</f>
        <v>漢堡*1</v>
      </c>
      <c r="E37" s="118" t="s">
        <v>50</v>
      </c>
      <c r="F37" s="128"/>
      <c r="G37" s="118" t="str">
        <f>'114.3月菜單'!R35</f>
        <v>雞堡肉*1</v>
      </c>
      <c r="H37" s="118" t="s">
        <v>113</v>
      </c>
      <c r="I37" s="128"/>
      <c r="J37" s="118" t="str">
        <f>'114.3月菜單'!R36</f>
        <v>小火腿片*1</v>
      </c>
      <c r="K37" s="118" t="s">
        <v>49</v>
      </c>
      <c r="L37" s="128"/>
      <c r="M37" s="118"/>
      <c r="N37" s="118"/>
      <c r="O37" s="128"/>
      <c r="P37" s="118"/>
      <c r="Q37" s="118"/>
      <c r="R37" s="128"/>
      <c r="S37" s="118" t="str">
        <f>'114.3月菜單'!R39</f>
        <v>熱豆漿</v>
      </c>
      <c r="T37" s="118" t="s">
        <v>125</v>
      </c>
      <c r="U37" s="118"/>
      <c r="V37" s="275"/>
      <c r="W37" s="32" t="s">
        <v>41</v>
      </c>
      <c r="X37" s="40" t="s">
        <v>63</v>
      </c>
      <c r="Y37" s="38">
        <v>3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5"/>
    </row>
    <row r="38" spans="2:33" ht="27.9" customHeight="1" x14ac:dyDescent="0.4">
      <c r="B38" s="36" t="s">
        <v>8</v>
      </c>
      <c r="C38" s="273"/>
      <c r="D38" s="2" t="s">
        <v>225</v>
      </c>
      <c r="E38" s="2"/>
      <c r="F38" s="2" t="s">
        <v>84</v>
      </c>
      <c r="G38" s="2" t="s">
        <v>209</v>
      </c>
      <c r="H38" s="2"/>
      <c r="I38" s="2" t="s">
        <v>212</v>
      </c>
      <c r="J38" s="2" t="s">
        <v>211</v>
      </c>
      <c r="K38" s="2"/>
      <c r="L38" s="2" t="s">
        <v>212</v>
      </c>
      <c r="M38" s="2"/>
      <c r="N38" s="2"/>
      <c r="O38" s="2"/>
      <c r="P38" s="2"/>
      <c r="Q38" s="2"/>
      <c r="R38" s="2"/>
      <c r="S38" s="2" t="s">
        <v>99</v>
      </c>
      <c r="T38" s="2"/>
      <c r="U38" s="2" t="s">
        <v>194</v>
      </c>
      <c r="V38" s="275"/>
      <c r="W38" s="88">
        <f>Y37*15+Y38*0+Y39*5+Y40*0+Y41*15+Y42*12+18</f>
        <v>63</v>
      </c>
      <c r="X38" s="37" t="s">
        <v>64</v>
      </c>
      <c r="Y38" s="38">
        <v>2.4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8"/>
    </row>
    <row r="39" spans="2:33" ht="27.9" customHeight="1" x14ac:dyDescent="0.4">
      <c r="B39" s="36">
        <v>28</v>
      </c>
      <c r="C39" s="27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75"/>
      <c r="W39" s="39" t="s">
        <v>46</v>
      </c>
      <c r="X39" s="40" t="s">
        <v>65</v>
      </c>
      <c r="Y39" s="38">
        <v>0</v>
      </c>
      <c r="AA39" s="41" t="s">
        <v>25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26</v>
      </c>
      <c r="AF39" s="43">
        <f>AC39*4+AD39*9</f>
        <v>167.89999999999998</v>
      </c>
      <c r="AG39" s="75"/>
    </row>
    <row r="40" spans="2:33" ht="27.9" customHeight="1" x14ac:dyDescent="0.4">
      <c r="B40" s="36" t="s">
        <v>10</v>
      </c>
      <c r="C40" s="273"/>
      <c r="D40" s="2"/>
      <c r="E40" s="2"/>
      <c r="F40" s="2"/>
      <c r="G40" s="2"/>
      <c r="H40" s="44"/>
      <c r="I40" s="2"/>
      <c r="J40" s="2"/>
      <c r="K40" s="44"/>
      <c r="L40" s="2"/>
      <c r="M40" s="2"/>
      <c r="N40" s="84"/>
      <c r="O40" s="2"/>
      <c r="P40" s="2"/>
      <c r="Q40" s="44"/>
      <c r="R40" s="2"/>
      <c r="S40" s="2"/>
      <c r="T40" s="44"/>
      <c r="U40" s="2"/>
      <c r="V40" s="275"/>
      <c r="W40" s="86">
        <f>Y37*0+Y38*5+Y39*0+Y40*5+Y41*0+Y42*4+2</f>
        <v>16.5</v>
      </c>
      <c r="X40" s="40" t="s">
        <v>66</v>
      </c>
      <c r="Y40" s="38">
        <v>0.5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8"/>
    </row>
    <row r="41" spans="2:33" ht="27.9" customHeight="1" x14ac:dyDescent="0.3">
      <c r="B41" s="277" t="s">
        <v>29</v>
      </c>
      <c r="C41" s="273"/>
      <c r="D41" s="2"/>
      <c r="E41" s="2"/>
      <c r="F41" s="2"/>
      <c r="G41" s="2"/>
      <c r="H41" s="44"/>
      <c r="I41" s="2"/>
      <c r="J41" s="2"/>
      <c r="K41" s="44"/>
      <c r="L41" s="2"/>
      <c r="M41" s="2"/>
      <c r="N41" s="44"/>
      <c r="O41" s="2"/>
      <c r="P41" s="2"/>
      <c r="Q41" s="44"/>
      <c r="R41" s="2"/>
      <c r="S41" s="2"/>
      <c r="T41" s="84"/>
      <c r="U41" s="2"/>
      <c r="V41" s="275"/>
      <c r="W41" s="39" t="s">
        <v>43</v>
      </c>
      <c r="X41" s="40" t="s">
        <v>67</v>
      </c>
      <c r="Y41" s="38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5"/>
    </row>
    <row r="42" spans="2:33" ht="27.9" customHeight="1" x14ac:dyDescent="0.4">
      <c r="B42" s="277"/>
      <c r="C42" s="273"/>
      <c r="D42" s="125"/>
      <c r="E42" s="2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75"/>
      <c r="W42" s="86">
        <f>Y37*2+Y38*7+Y39*1+Y40*0+Y41*0+Y42*8</f>
        <v>22.8</v>
      </c>
      <c r="X42" s="79" t="s">
        <v>68</v>
      </c>
      <c r="Y42" s="45">
        <v>0</v>
      </c>
      <c r="Z42" s="14"/>
      <c r="AA42" s="15" t="s">
        <v>32</v>
      </c>
      <c r="AE42" s="15">
        <f>AB42*15</f>
        <v>0</v>
      </c>
      <c r="AG42" s="88"/>
    </row>
    <row r="43" spans="2:33" ht="27.9" customHeight="1" x14ac:dyDescent="0.3">
      <c r="B43" s="46" t="s">
        <v>33</v>
      </c>
      <c r="C43" s="47"/>
      <c r="D43" s="2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75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 x14ac:dyDescent="0.45">
      <c r="B44" s="143"/>
      <c r="C44" s="144"/>
      <c r="D44" s="126"/>
      <c r="E44" s="126"/>
      <c r="F44" s="127"/>
      <c r="G44" s="127"/>
      <c r="H44" s="126"/>
      <c r="I44" s="127"/>
      <c r="J44" s="127"/>
      <c r="K44" s="119"/>
      <c r="L44" s="120"/>
      <c r="M44" s="120"/>
      <c r="N44" s="119"/>
      <c r="O44" s="120"/>
      <c r="P44" s="120"/>
      <c r="Q44" s="119"/>
      <c r="R44" s="120"/>
      <c r="S44" s="120"/>
      <c r="T44" s="119"/>
      <c r="U44" s="120"/>
      <c r="V44" s="278"/>
      <c r="W44" s="129">
        <f>W38*4+W42*4+W40*9</f>
        <v>491.7</v>
      </c>
      <c r="X44" s="141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9"/>
    </row>
    <row r="45" spans="2:33" s="60" customFormat="1" ht="21.75" customHeight="1" x14ac:dyDescent="0.3">
      <c r="B45" s="16"/>
      <c r="C45" s="15"/>
      <c r="D45" s="15"/>
      <c r="E45" s="72"/>
      <c r="F45" s="15"/>
      <c r="G45" s="15"/>
      <c r="H45" s="72"/>
      <c r="I45" s="15"/>
      <c r="J45" s="270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73"/>
      <c r="AB45" s="55"/>
    </row>
    <row r="46" spans="2:33" x14ac:dyDescent="0.3">
      <c r="B46" s="55"/>
      <c r="C46" s="60"/>
      <c r="D46" s="269"/>
      <c r="E46" s="269"/>
      <c r="F46" s="284"/>
      <c r="G46" s="284"/>
      <c r="H46" s="74"/>
      <c r="K46" s="74"/>
      <c r="N46" s="74"/>
      <c r="Q46" s="74"/>
      <c r="T46" s="74"/>
    </row>
  </sheetData>
  <mergeCells count="20">
    <mergeCell ref="V5:V12"/>
    <mergeCell ref="C13:C18"/>
    <mergeCell ref="V13:V20"/>
    <mergeCell ref="B17:B18"/>
    <mergeCell ref="B1:Y1"/>
    <mergeCell ref="B2:G2"/>
    <mergeCell ref="C5:C10"/>
    <mergeCell ref="B9:B10"/>
    <mergeCell ref="G3:L3"/>
    <mergeCell ref="C21:C26"/>
    <mergeCell ref="V21:V28"/>
    <mergeCell ref="B25:B26"/>
    <mergeCell ref="C29:C34"/>
    <mergeCell ref="B33:B34"/>
    <mergeCell ref="V29:V36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H46"/>
  <sheetViews>
    <sheetView topLeftCell="A10" zoomScale="60" workbookViewId="0">
      <selection activeCell="G24" sqref="G24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4" s="4" customFormat="1" ht="39" x14ac:dyDescent="0.7">
      <c r="B1" s="279" t="s">
        <v>232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3"/>
      <c r="AB1" s="5"/>
    </row>
    <row r="2" spans="2:34" s="4" customFormat="1" ht="9.75" customHeight="1" x14ac:dyDescent="0.6">
      <c r="B2" s="280"/>
      <c r="C2" s="281"/>
      <c r="D2" s="281"/>
      <c r="E2" s="281"/>
      <c r="F2" s="281"/>
      <c r="G2" s="281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4" ht="31.5" customHeight="1" thickBot="1" x14ac:dyDescent="0.6">
      <c r="B3" s="80" t="s">
        <v>40</v>
      </c>
      <c r="C3" s="9"/>
      <c r="D3" s="10"/>
      <c r="E3" s="10"/>
      <c r="F3" s="10"/>
      <c r="G3" s="283" t="s">
        <v>85</v>
      </c>
      <c r="H3" s="283"/>
      <c r="I3" s="283"/>
      <c r="J3" s="283"/>
      <c r="K3" s="283"/>
      <c r="L3" s="283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4" s="29" customFormat="1" ht="100.2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82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4" s="35" customFormat="1" ht="65.099999999999994" customHeight="1" x14ac:dyDescent="0.4">
      <c r="B5" s="30">
        <v>3</v>
      </c>
      <c r="C5" s="273"/>
      <c r="D5" s="31" t="str">
        <f>'114.3月菜單'!B43</f>
        <v>不供餐</v>
      </c>
      <c r="E5" s="31"/>
      <c r="F5" s="1" t="s">
        <v>15</v>
      </c>
      <c r="G5" s="90"/>
      <c r="H5" s="31"/>
      <c r="I5" s="1" t="s">
        <v>15</v>
      </c>
      <c r="J5" s="31"/>
      <c r="K5" s="31"/>
      <c r="L5" s="1" t="s">
        <v>15</v>
      </c>
      <c r="M5" s="31"/>
      <c r="N5" s="31"/>
      <c r="O5" s="1" t="s">
        <v>15</v>
      </c>
      <c r="P5" s="31"/>
      <c r="Q5" s="31"/>
      <c r="R5" s="1" t="s">
        <v>15</v>
      </c>
      <c r="S5" s="31"/>
      <c r="T5" s="31"/>
      <c r="U5" s="1" t="s">
        <v>15</v>
      </c>
      <c r="V5" s="274"/>
      <c r="W5" s="32" t="s">
        <v>41</v>
      </c>
      <c r="X5" s="33" t="s">
        <v>69</v>
      </c>
      <c r="Y5" s="34">
        <v>0</v>
      </c>
      <c r="Z5" s="15"/>
      <c r="AA5" s="15"/>
      <c r="AB5" s="16"/>
      <c r="AC5" s="15"/>
      <c r="AD5" s="15"/>
      <c r="AE5" s="15"/>
      <c r="AF5" s="15"/>
      <c r="AG5" s="77"/>
    </row>
    <row r="6" spans="2:34" ht="27.9" customHeight="1" x14ac:dyDescent="0.4">
      <c r="B6" s="36" t="s">
        <v>8</v>
      </c>
      <c r="C6" s="27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75"/>
      <c r="W6" s="88">
        <v>0</v>
      </c>
      <c r="X6" s="37" t="s">
        <v>70</v>
      </c>
      <c r="Y6" s="38">
        <v>0</v>
      </c>
      <c r="Z6" s="14"/>
      <c r="AA6" s="16"/>
      <c r="AC6" s="16"/>
      <c r="AD6" s="16"/>
      <c r="AE6" s="16"/>
      <c r="AF6" s="16"/>
      <c r="AG6" s="77"/>
    </row>
    <row r="7" spans="2:34" ht="27.9" customHeight="1" x14ac:dyDescent="0.4">
      <c r="B7" s="36">
        <v>31</v>
      </c>
      <c r="C7" s="27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75"/>
      <c r="W7" s="39" t="s">
        <v>46</v>
      </c>
      <c r="X7" s="40" t="s">
        <v>71</v>
      </c>
      <c r="Y7" s="38">
        <v>0</v>
      </c>
      <c r="AA7" s="41"/>
      <c r="AC7" s="42"/>
      <c r="AD7" s="16"/>
      <c r="AE7" s="16"/>
      <c r="AF7" s="43"/>
      <c r="AG7" s="77"/>
    </row>
    <row r="8" spans="2:34" ht="27.9" customHeight="1" x14ac:dyDescent="0.4">
      <c r="B8" s="36" t="s">
        <v>10</v>
      </c>
      <c r="C8" s="273"/>
      <c r="D8" s="2"/>
      <c r="E8" s="2"/>
      <c r="F8" s="2"/>
      <c r="G8" s="2"/>
      <c r="H8" s="44"/>
      <c r="I8" s="2"/>
      <c r="J8" s="2"/>
      <c r="K8" s="44"/>
      <c r="L8" s="2"/>
      <c r="M8" s="2"/>
      <c r="N8" s="44"/>
      <c r="O8" s="2"/>
      <c r="P8" s="2"/>
      <c r="Q8" s="44"/>
      <c r="R8" s="2"/>
      <c r="S8" s="2"/>
      <c r="T8" s="44"/>
      <c r="U8" s="2"/>
      <c r="V8" s="275"/>
      <c r="W8" s="86">
        <v>0</v>
      </c>
      <c r="X8" s="40" t="s">
        <v>72</v>
      </c>
      <c r="Y8" s="38">
        <v>0</v>
      </c>
      <c r="Z8" s="14"/>
      <c r="AC8" s="16"/>
      <c r="AD8" s="16"/>
      <c r="AE8" s="16"/>
      <c r="AF8" s="16"/>
      <c r="AG8" s="77"/>
      <c r="AH8"/>
    </row>
    <row r="9" spans="2:34" ht="27.9" customHeight="1" x14ac:dyDescent="0.3">
      <c r="B9" s="277" t="s">
        <v>34</v>
      </c>
      <c r="C9" s="273"/>
      <c r="D9" s="2"/>
      <c r="E9" s="2"/>
      <c r="F9" s="2"/>
      <c r="G9" s="2"/>
      <c r="H9" s="44"/>
      <c r="I9" s="2"/>
      <c r="J9" s="2"/>
      <c r="K9" s="44"/>
      <c r="L9" s="2"/>
      <c r="M9" s="2"/>
      <c r="N9" s="44"/>
      <c r="O9" s="2"/>
      <c r="P9" s="2"/>
      <c r="Q9" s="44"/>
      <c r="R9" s="2"/>
      <c r="S9" s="2"/>
      <c r="T9" s="84"/>
      <c r="U9" s="2"/>
      <c r="V9" s="275"/>
      <c r="W9" s="39" t="s">
        <v>52</v>
      </c>
      <c r="X9" s="40" t="s">
        <v>73</v>
      </c>
      <c r="Y9" s="38">
        <v>0</v>
      </c>
      <c r="AC9" s="16"/>
      <c r="AD9" s="16"/>
      <c r="AE9" s="16"/>
      <c r="AF9" s="16"/>
      <c r="AG9" s="75"/>
      <c r="AH9"/>
    </row>
    <row r="10" spans="2:34" ht="27.9" customHeight="1" x14ac:dyDescent="0.4">
      <c r="B10" s="277"/>
      <c r="C10" s="273"/>
      <c r="D10" s="2"/>
      <c r="E10" s="2"/>
      <c r="F10" s="2"/>
      <c r="G10" s="61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44"/>
      <c r="U10" s="2"/>
      <c r="V10" s="275"/>
      <c r="W10" s="86">
        <f>Y5*2+Y6*7+Y7*1+Y8*0+Y9*0+Y10*8</f>
        <v>0</v>
      </c>
      <c r="X10" s="79" t="s">
        <v>74</v>
      </c>
      <c r="Y10" s="45">
        <v>0</v>
      </c>
      <c r="Z10" s="14"/>
      <c r="AG10" s="88"/>
    </row>
    <row r="11" spans="2:34" ht="27.9" customHeight="1" x14ac:dyDescent="0.3">
      <c r="B11" s="46" t="s">
        <v>33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75"/>
      <c r="W11" s="39" t="s">
        <v>12</v>
      </c>
      <c r="X11" s="48"/>
      <c r="Y11" s="38"/>
      <c r="AG11" s="75"/>
    </row>
    <row r="12" spans="2:34" ht="27.9" customHeight="1" x14ac:dyDescent="0.4">
      <c r="B12" s="49"/>
      <c r="C12" s="50"/>
      <c r="D12" s="2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76"/>
      <c r="W12" s="87">
        <f>W6*4+W10*4+W8*9</f>
        <v>0</v>
      </c>
      <c r="X12" s="52"/>
      <c r="Y12" s="53"/>
      <c r="Z12" s="14"/>
      <c r="AC12" s="51"/>
      <c r="AD12" s="51"/>
      <c r="AE12" s="51"/>
      <c r="AG12" s="89"/>
    </row>
    <row r="13" spans="2:34" s="35" customFormat="1" ht="27.9" customHeight="1" x14ac:dyDescent="0.4">
      <c r="B13" s="30">
        <v>4</v>
      </c>
      <c r="C13" s="273"/>
      <c r="D13" s="31" t="str">
        <f>'114.3月菜單'!F43</f>
        <v>皮蛋粥(不要太稠)</v>
      </c>
      <c r="E13" s="31" t="s">
        <v>16</v>
      </c>
      <c r="F13" s="31"/>
      <c r="G13" s="31" t="str">
        <f>'114.3月菜單'!F44</f>
        <v>滷豆包X1</v>
      </c>
      <c r="H13" s="31" t="s">
        <v>243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274"/>
      <c r="W13" s="32" t="s">
        <v>126</v>
      </c>
      <c r="X13" s="33" t="s">
        <v>127</v>
      </c>
      <c r="Y13" s="137">
        <v>5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5"/>
    </row>
    <row r="14" spans="2:34" ht="27.9" customHeight="1" x14ac:dyDescent="0.4">
      <c r="B14" s="36" t="s">
        <v>8</v>
      </c>
      <c r="C14" s="273"/>
      <c r="D14" s="2" t="s">
        <v>202</v>
      </c>
      <c r="E14" s="2"/>
      <c r="F14" s="2">
        <v>80</v>
      </c>
      <c r="G14" s="56" t="s">
        <v>242</v>
      </c>
      <c r="H14" s="115"/>
      <c r="I14" s="105" t="s">
        <v>212</v>
      </c>
      <c r="J14" s="2"/>
      <c r="K14" s="2"/>
      <c r="L14" s="2"/>
      <c r="M14" s="2"/>
      <c r="N14" s="2"/>
      <c r="O14" s="2"/>
      <c r="P14" s="2"/>
      <c r="Q14" s="2"/>
      <c r="R14" s="2"/>
      <c r="S14" s="68"/>
      <c r="T14" s="2"/>
      <c r="U14" s="2"/>
      <c r="V14" s="275"/>
      <c r="W14" s="88">
        <f>Y13*15+Y14*0+Y15*5+Y16*0+Y17*15+Y18*12+15</f>
        <v>90</v>
      </c>
      <c r="X14" s="37" t="s">
        <v>128</v>
      </c>
      <c r="Y14" s="138">
        <v>1.5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4" ht="27.9" customHeight="1" x14ac:dyDescent="0.4">
      <c r="B15" s="36">
        <v>1</v>
      </c>
      <c r="C15" s="273"/>
      <c r="D15" s="104" t="s">
        <v>204</v>
      </c>
      <c r="E15" s="104"/>
      <c r="F15" s="104">
        <v>10</v>
      </c>
      <c r="G15" s="56"/>
      <c r="H15" s="116"/>
      <c r="I15" s="10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75"/>
      <c r="W15" s="39" t="s">
        <v>46</v>
      </c>
      <c r="X15" s="40" t="s">
        <v>24</v>
      </c>
      <c r="Y15" s="138">
        <v>0</v>
      </c>
      <c r="AA15" s="41" t="s">
        <v>25</v>
      </c>
      <c r="AB15" s="16">
        <v>2.1</v>
      </c>
      <c r="AC15" s="42">
        <f>AB15*7</f>
        <v>14.700000000000001</v>
      </c>
      <c r="AD15" s="16">
        <f>AB15*5</f>
        <v>10.5</v>
      </c>
      <c r="AE15" s="16" t="s">
        <v>26</v>
      </c>
      <c r="AF15" s="43">
        <f>AC15*4+AD15*9</f>
        <v>153.30000000000001</v>
      </c>
      <c r="AG15" s="75"/>
    </row>
    <row r="16" spans="2:34" ht="27.9" customHeight="1" x14ac:dyDescent="0.4">
      <c r="B16" s="36" t="s">
        <v>10</v>
      </c>
      <c r="C16" s="273"/>
      <c r="D16" s="104" t="s">
        <v>205</v>
      </c>
      <c r="E16" s="104"/>
      <c r="F16" s="104">
        <v>10</v>
      </c>
      <c r="G16" s="56"/>
      <c r="H16" s="116"/>
      <c r="I16" s="105"/>
      <c r="J16" s="2"/>
      <c r="K16" s="2"/>
      <c r="L16" s="2"/>
      <c r="M16" s="2"/>
      <c r="N16" s="2"/>
      <c r="O16" s="2"/>
      <c r="P16" s="2"/>
      <c r="Q16" s="44"/>
      <c r="R16" s="2"/>
      <c r="S16" s="2"/>
      <c r="T16" s="2"/>
      <c r="U16" s="2"/>
      <c r="V16" s="275"/>
      <c r="W16" s="86">
        <f>Y13*0+Y14*5+Y15*0+Y16*5+Y17*0+Y18*4</f>
        <v>7.5</v>
      </c>
      <c r="X16" s="40" t="s">
        <v>129</v>
      </c>
      <c r="Y16" s="138">
        <v>0</v>
      </c>
      <c r="Z16" s="14"/>
      <c r="AA16" s="15" t="s">
        <v>28</v>
      </c>
      <c r="AB16" s="16">
        <v>1.8</v>
      </c>
      <c r="AC16" s="16">
        <f>AB16*1</f>
        <v>1.8</v>
      </c>
      <c r="AD16" s="16" t="s">
        <v>26</v>
      </c>
      <c r="AE16" s="16">
        <f>AB16*5</f>
        <v>9</v>
      </c>
      <c r="AF16" s="16">
        <f>AC16*4+AE16*4</f>
        <v>43.2</v>
      </c>
      <c r="AG16" s="88"/>
    </row>
    <row r="17" spans="2:33" ht="27.9" customHeight="1" x14ac:dyDescent="0.3">
      <c r="B17" s="277" t="s">
        <v>35</v>
      </c>
      <c r="C17" s="273"/>
      <c r="D17" s="85" t="s">
        <v>206</v>
      </c>
      <c r="E17" s="44"/>
      <c r="F17" s="2">
        <v>1</v>
      </c>
      <c r="G17" s="2"/>
      <c r="H17" s="2"/>
      <c r="I17" s="2"/>
      <c r="J17" s="2"/>
      <c r="K17" s="44"/>
      <c r="L17" s="2"/>
      <c r="M17" s="2"/>
      <c r="N17" s="44"/>
      <c r="O17" s="2"/>
      <c r="P17" s="2"/>
      <c r="Q17" s="2"/>
      <c r="R17" s="2"/>
      <c r="S17" s="2"/>
      <c r="T17" s="2"/>
      <c r="U17" s="2"/>
      <c r="V17" s="275"/>
      <c r="W17" s="39" t="s">
        <v>45</v>
      </c>
      <c r="X17" s="40" t="s">
        <v>30</v>
      </c>
      <c r="Y17" s="138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5"/>
    </row>
    <row r="18" spans="2:33" ht="27.9" customHeight="1" x14ac:dyDescent="0.4">
      <c r="B18" s="277"/>
      <c r="C18" s="273"/>
      <c r="D18" s="44"/>
      <c r="E18" s="44"/>
      <c r="F18" s="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2"/>
      <c r="T18" s="44"/>
      <c r="U18" s="2"/>
      <c r="V18" s="275"/>
      <c r="W18" s="86">
        <f>Y13*2+Y14*7+Y15*1+Y16*0+Y17*0+Y18*8</f>
        <v>20.5</v>
      </c>
      <c r="X18" s="79" t="s">
        <v>130</v>
      </c>
      <c r="Y18" s="139">
        <v>0</v>
      </c>
      <c r="Z18" s="14"/>
      <c r="AA18" s="15" t="s">
        <v>32</v>
      </c>
      <c r="AB18" s="16">
        <v>1</v>
      </c>
      <c r="AE18" s="15">
        <f>AB18*15</f>
        <v>15</v>
      </c>
      <c r="AG18" s="88"/>
    </row>
    <row r="19" spans="2:33" ht="27.9" customHeight="1" x14ac:dyDescent="0.3">
      <c r="B19" s="46" t="s">
        <v>33</v>
      </c>
      <c r="C19" s="47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275"/>
      <c r="W19" s="39" t="s">
        <v>12</v>
      </c>
      <c r="X19" s="48"/>
      <c r="Y19" s="138"/>
      <c r="AC19" s="15">
        <f>SUM(AC14:AC18)</f>
        <v>28.900000000000002</v>
      </c>
      <c r="AD19" s="15">
        <f>SUM(AD14:AD18)</f>
        <v>23</v>
      </c>
      <c r="AE19" s="15">
        <f>SUM(AE14:AE18)</f>
        <v>117</v>
      </c>
      <c r="AF19" s="15">
        <f>AC19*4+AD19*9+AE19*4</f>
        <v>790.6</v>
      </c>
      <c r="AG19" s="75"/>
    </row>
    <row r="20" spans="2:33" ht="27.9" customHeight="1" x14ac:dyDescent="0.4">
      <c r="B20" s="49"/>
      <c r="C20" s="50"/>
      <c r="D20" s="119"/>
      <c r="E20" s="119"/>
      <c r="F20" s="120"/>
      <c r="G20" s="120"/>
      <c r="H20" s="119"/>
      <c r="I20" s="120"/>
      <c r="J20" s="120"/>
      <c r="K20" s="119"/>
      <c r="L20" s="120"/>
      <c r="M20" s="120"/>
      <c r="N20" s="119"/>
      <c r="O20" s="120"/>
      <c r="P20" s="120"/>
      <c r="Q20" s="119"/>
      <c r="R20" s="120"/>
      <c r="S20" s="120"/>
      <c r="T20" s="119"/>
      <c r="U20" s="120"/>
      <c r="V20" s="278"/>
      <c r="W20" s="129">
        <f>W14*4+W18*4+W16*9</f>
        <v>509.5</v>
      </c>
      <c r="X20" s="141"/>
      <c r="Y20" s="153"/>
      <c r="Z20" s="14"/>
      <c r="AC20" s="51">
        <f>AC19*4/AF19</f>
        <v>0.14621806223121681</v>
      </c>
      <c r="AD20" s="51">
        <f>AD19*9/AF19</f>
        <v>0.26182646091576017</v>
      </c>
      <c r="AE20" s="51">
        <f>AE19*4/AF19</f>
        <v>0.59195547685302297</v>
      </c>
      <c r="AG20" s="89"/>
    </row>
    <row r="21" spans="2:33" s="35" customFormat="1" ht="27.9" customHeight="1" x14ac:dyDescent="0.4">
      <c r="B21" s="30">
        <v>4</v>
      </c>
      <c r="C21" s="273"/>
      <c r="D21" s="31" t="str">
        <f>'114.3月菜單'!J43</f>
        <v>大肉包X1</v>
      </c>
      <c r="E21" s="31" t="s">
        <v>49</v>
      </c>
      <c r="F21" s="31"/>
      <c r="G21" s="31" t="str">
        <f>'114.3月菜單'!J44</f>
        <v>蜂蜜蛋糕x1</v>
      </c>
      <c r="H21" s="31" t="s">
        <v>50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 t="str">
        <f>'114.3月菜單'!J48</f>
        <v>麥茶牛乳</v>
      </c>
      <c r="T21" s="31" t="s">
        <v>16</v>
      </c>
      <c r="U21" s="31"/>
      <c r="V21" s="274"/>
      <c r="W21" s="32" t="s">
        <v>126</v>
      </c>
      <c r="X21" s="33" t="s">
        <v>127</v>
      </c>
      <c r="Y21" s="137">
        <v>4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5"/>
    </row>
    <row r="22" spans="2:33" s="56" customFormat="1" ht="27.75" customHeight="1" x14ac:dyDescent="0.55000000000000004">
      <c r="B22" s="36" t="s">
        <v>8</v>
      </c>
      <c r="C22" s="273"/>
      <c r="D22" s="2" t="s">
        <v>146</v>
      </c>
      <c r="E22" s="2"/>
      <c r="F22" s="2" t="s">
        <v>51</v>
      </c>
      <c r="G22" s="56" t="s">
        <v>191</v>
      </c>
      <c r="H22" s="115"/>
      <c r="I22" s="105" t="s">
        <v>51</v>
      </c>
      <c r="J22" s="2"/>
      <c r="K22" s="2"/>
      <c r="L22" s="2"/>
      <c r="M22" s="2"/>
      <c r="N22" s="2"/>
      <c r="O22" s="2"/>
      <c r="P22" s="2"/>
      <c r="Q22" s="2"/>
      <c r="R22" s="2"/>
      <c r="S22" s="68" t="s">
        <v>111</v>
      </c>
      <c r="T22" s="2"/>
      <c r="U22" s="2">
        <v>15</v>
      </c>
      <c r="V22" s="275"/>
      <c r="W22" s="88">
        <f>Y21*15+Y22*0+Y23*5+Y24*0+Y25*15+Y26*12+18</f>
        <v>81.599999999999994</v>
      </c>
      <c r="X22" s="37" t="s">
        <v>128</v>
      </c>
      <c r="Y22" s="138">
        <v>1</v>
      </c>
      <c r="Z22" s="54"/>
      <c r="AA22" s="55" t="s">
        <v>23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 x14ac:dyDescent="0.4">
      <c r="B23" s="36">
        <v>2</v>
      </c>
      <c r="C23" s="273"/>
      <c r="D23" s="2"/>
      <c r="E23" s="2"/>
      <c r="F23" s="2"/>
      <c r="H23" s="116"/>
      <c r="I23" s="105"/>
      <c r="J23" s="2"/>
      <c r="K23" s="2"/>
      <c r="L23" s="2"/>
      <c r="M23" s="2"/>
      <c r="N23" s="2"/>
      <c r="O23" s="2"/>
      <c r="P23" s="2"/>
      <c r="Q23" s="2"/>
      <c r="R23" s="2"/>
      <c r="S23" s="2" t="s">
        <v>207</v>
      </c>
      <c r="T23" s="2"/>
      <c r="U23" s="2">
        <v>15</v>
      </c>
      <c r="V23" s="275"/>
      <c r="W23" s="39" t="s">
        <v>46</v>
      </c>
      <c r="X23" s="40" t="s">
        <v>24</v>
      </c>
      <c r="Y23" s="138">
        <v>0</v>
      </c>
      <c r="AA23" s="57" t="s">
        <v>25</v>
      </c>
      <c r="AB23" s="55">
        <v>2.2000000000000002</v>
      </c>
      <c r="AC23" s="58">
        <f>AB23*7</f>
        <v>15.400000000000002</v>
      </c>
      <c r="AD23" s="55">
        <f>AB23*5</f>
        <v>11</v>
      </c>
      <c r="AE23" s="55" t="s">
        <v>26</v>
      </c>
      <c r="AF23" s="59">
        <f>AC23*4+AD23*9</f>
        <v>160.60000000000002</v>
      </c>
      <c r="AG23" s="75"/>
    </row>
    <row r="24" spans="2:33" s="56" customFormat="1" ht="27.9" customHeight="1" x14ac:dyDescent="0.55000000000000004">
      <c r="B24" s="36" t="s">
        <v>10</v>
      </c>
      <c r="C24" s="273"/>
      <c r="D24" s="85"/>
      <c r="E24" s="44"/>
      <c r="F24" s="2"/>
      <c r="H24" s="116"/>
      <c r="I24" s="105"/>
      <c r="J24" s="2"/>
      <c r="K24" s="2"/>
      <c r="L24" s="2"/>
      <c r="M24" s="2"/>
      <c r="N24" s="2"/>
      <c r="O24" s="2"/>
      <c r="P24" s="2"/>
      <c r="Q24" s="44"/>
      <c r="R24" s="2"/>
      <c r="S24" s="2"/>
      <c r="T24" s="2"/>
      <c r="U24" s="2"/>
      <c r="V24" s="275"/>
      <c r="W24" s="86">
        <f>Y21*0+Y22*5+Y23*0+Y24*5+Y25*0+Y26*4</f>
        <v>6.2</v>
      </c>
      <c r="X24" s="40" t="s">
        <v>129</v>
      </c>
      <c r="Y24" s="138">
        <v>0</v>
      </c>
      <c r="Z24" s="54"/>
      <c r="AA24" s="60" t="s">
        <v>28</v>
      </c>
      <c r="AB24" s="55">
        <v>1.6</v>
      </c>
      <c r="AC24" s="55">
        <f>AB24*1</f>
        <v>1.6</v>
      </c>
      <c r="AD24" s="55" t="s">
        <v>26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 x14ac:dyDescent="0.3">
      <c r="B25" s="277" t="s">
        <v>36</v>
      </c>
      <c r="C25" s="273"/>
      <c r="D25" s="2"/>
      <c r="E25" s="2"/>
      <c r="F25" s="2"/>
      <c r="G25" s="2"/>
      <c r="H25" s="2"/>
      <c r="I25" s="2"/>
      <c r="J25" s="2"/>
      <c r="K25" s="44"/>
      <c r="L25" s="2"/>
      <c r="M25" s="2"/>
      <c r="N25" s="44"/>
      <c r="O25" s="2"/>
      <c r="P25" s="2"/>
      <c r="Q25" s="2"/>
      <c r="R25" s="2"/>
      <c r="S25" s="2"/>
      <c r="T25" s="2"/>
      <c r="U25" s="2"/>
      <c r="V25" s="275"/>
      <c r="W25" s="39" t="s">
        <v>45</v>
      </c>
      <c r="X25" s="40" t="s">
        <v>30</v>
      </c>
      <c r="Y25" s="138">
        <v>0</v>
      </c>
      <c r="AA25" s="60" t="s">
        <v>31</v>
      </c>
      <c r="AB25" s="55">
        <v>2.5</v>
      </c>
      <c r="AC25" s="55"/>
      <c r="AD25" s="55">
        <f>AB25*5</f>
        <v>12.5</v>
      </c>
      <c r="AE25" s="55" t="s">
        <v>26</v>
      </c>
      <c r="AF25" s="55">
        <f>AD25*9</f>
        <v>112.5</v>
      </c>
      <c r="AG25" s="75"/>
    </row>
    <row r="26" spans="2:33" s="56" customFormat="1" ht="27.9" customHeight="1" x14ac:dyDescent="0.55000000000000004">
      <c r="B26" s="277"/>
      <c r="C26" s="273"/>
      <c r="D26" s="44"/>
      <c r="E26" s="44"/>
      <c r="F26" s="2"/>
      <c r="G26" s="2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44"/>
      <c r="U26" s="2"/>
      <c r="V26" s="275"/>
      <c r="W26" s="86">
        <f>Y21*2+Y22*7+Y23*1+Y24*0+Y25*0+Y26*8</f>
        <v>17.399999999999999</v>
      </c>
      <c r="X26" s="79" t="s">
        <v>130</v>
      </c>
      <c r="Y26" s="139">
        <v>0.3</v>
      </c>
      <c r="Z26" s="54"/>
      <c r="AA26" s="60" t="s">
        <v>32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 x14ac:dyDescent="0.3">
      <c r="B27" s="46" t="s">
        <v>33</v>
      </c>
      <c r="C27" s="63"/>
      <c r="D27" s="44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75"/>
      <c r="W27" s="39" t="s">
        <v>12</v>
      </c>
      <c r="X27" s="48"/>
      <c r="Y27" s="138"/>
      <c r="AA27" s="60"/>
      <c r="AB27" s="55"/>
      <c r="AC27" s="60">
        <f>SUM(AC22:AC26)</f>
        <v>29.400000000000006</v>
      </c>
      <c r="AD27" s="60">
        <f>SUM(AD22:AD26)</f>
        <v>23.5</v>
      </c>
      <c r="AE27" s="60">
        <f>SUM(AE22:AE26)</f>
        <v>101</v>
      </c>
      <c r="AF27" s="60">
        <f>AC27*4+AD27*9+AE27*4</f>
        <v>733.1</v>
      </c>
      <c r="AG27" s="75"/>
    </row>
    <row r="28" spans="2:33" s="56" customFormat="1" ht="27.9" customHeight="1" thickBot="1" x14ac:dyDescent="0.6">
      <c r="B28" s="49"/>
      <c r="C28" s="65"/>
      <c r="D28" s="119"/>
      <c r="E28" s="119"/>
      <c r="F28" s="120"/>
      <c r="G28" s="120"/>
      <c r="H28" s="119"/>
      <c r="I28" s="120"/>
      <c r="J28" s="120"/>
      <c r="K28" s="119"/>
      <c r="L28" s="120"/>
      <c r="M28" s="120"/>
      <c r="N28" s="119"/>
      <c r="O28" s="120"/>
      <c r="P28" s="120"/>
      <c r="Q28" s="119"/>
      <c r="R28" s="120"/>
      <c r="S28" s="120"/>
      <c r="T28" s="119"/>
      <c r="U28" s="120"/>
      <c r="V28" s="278"/>
      <c r="W28" s="129">
        <f>W22*4+W26*4+W24*9</f>
        <v>451.8</v>
      </c>
      <c r="X28" s="141"/>
      <c r="Y28" s="153"/>
      <c r="Z28" s="54"/>
      <c r="AB28" s="66"/>
      <c r="AC28" s="67">
        <f>AC27*4/AF27</f>
        <v>0.16041467739735374</v>
      </c>
      <c r="AD28" s="67">
        <f>AD27*9/AF27</f>
        <v>0.28850088664575091</v>
      </c>
      <c r="AE28" s="67">
        <f>AE27*4/AF27</f>
        <v>0.55108443595689538</v>
      </c>
      <c r="AG28" s="89"/>
    </row>
    <row r="29" spans="2:33" s="35" customFormat="1" ht="27.9" customHeight="1" x14ac:dyDescent="0.4">
      <c r="B29" s="30">
        <v>4</v>
      </c>
      <c r="C29" s="273"/>
      <c r="D29" s="31" t="str">
        <f>'114.3月菜單'!N43</f>
        <v>兒童節/清明節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274"/>
      <c r="W29" s="32" t="s">
        <v>132</v>
      </c>
      <c r="X29" s="33" t="s">
        <v>133</v>
      </c>
      <c r="Y29" s="34">
        <v>4.2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  <c r="AG29" s="75"/>
    </row>
    <row r="30" spans="2:33" ht="27.9" customHeight="1" x14ac:dyDescent="0.4">
      <c r="B30" s="36" t="s">
        <v>8</v>
      </c>
      <c r="C30" s="27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75"/>
      <c r="W30" s="88">
        <f>Y29*15+Y30*0+Y31*5+Y32*0+Y33*15+Y34*12+18</f>
        <v>81.5</v>
      </c>
      <c r="X30" s="37" t="s">
        <v>134</v>
      </c>
      <c r="Y30" s="38">
        <v>0</v>
      </c>
      <c r="Z30" s="14"/>
      <c r="AA30" s="16" t="s">
        <v>23</v>
      </c>
      <c r="AB30" s="16">
        <v>6.2</v>
      </c>
      <c r="AC30" s="16">
        <f>AB30*2</f>
        <v>12.4</v>
      </c>
      <c r="AD30" s="16"/>
      <c r="AE30" s="16">
        <f>AB30*15</f>
        <v>93</v>
      </c>
      <c r="AF30" s="16">
        <f>AC30*4+AE30*4</f>
        <v>421.6</v>
      </c>
      <c r="AG30" s="88"/>
    </row>
    <row r="31" spans="2:33" ht="27.9" customHeight="1" x14ac:dyDescent="0.4">
      <c r="B31" s="36">
        <v>3</v>
      </c>
      <c r="C31" s="27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75"/>
      <c r="W31" s="39" t="s">
        <v>135</v>
      </c>
      <c r="X31" s="40" t="s">
        <v>24</v>
      </c>
      <c r="Y31" s="38">
        <v>0.1</v>
      </c>
      <c r="AA31" s="41" t="s">
        <v>25</v>
      </c>
      <c r="AB31" s="16">
        <v>2.1</v>
      </c>
      <c r="AC31" s="42">
        <f>AB31*7</f>
        <v>14.700000000000001</v>
      </c>
      <c r="AD31" s="16">
        <f>AB31*5</f>
        <v>10.5</v>
      </c>
      <c r="AE31" s="16" t="s">
        <v>26</v>
      </c>
      <c r="AF31" s="43">
        <f>AC31*4+AD31*9</f>
        <v>153.30000000000001</v>
      </c>
      <c r="AG31" s="75"/>
    </row>
    <row r="32" spans="2:33" ht="27.9" customHeight="1" x14ac:dyDescent="0.4">
      <c r="B32" s="36" t="s">
        <v>10</v>
      </c>
      <c r="C32" s="273"/>
      <c r="D32" s="2"/>
      <c r="E32" s="2"/>
      <c r="F32" s="2"/>
      <c r="G32" s="2"/>
      <c r="H32" s="2"/>
      <c r="I32" s="2"/>
      <c r="J32" s="2"/>
      <c r="K32" s="44"/>
      <c r="L32" s="2"/>
      <c r="M32" s="2"/>
      <c r="N32" s="84"/>
      <c r="O32" s="2"/>
      <c r="P32" s="2"/>
      <c r="Q32" s="2"/>
      <c r="R32" s="2"/>
      <c r="S32" s="2"/>
      <c r="T32" s="2"/>
      <c r="U32" s="2"/>
      <c r="V32" s="275"/>
      <c r="W32" s="86">
        <f>Y29*0+Y30*5+Y31*0+Y32*5+Y33*0+Y34*4</f>
        <v>0</v>
      </c>
      <c r="X32" s="40" t="s">
        <v>81</v>
      </c>
      <c r="Y32" s="38">
        <v>0</v>
      </c>
      <c r="Z32" s="14"/>
      <c r="AA32" s="15" t="s">
        <v>28</v>
      </c>
      <c r="AB32" s="16">
        <v>1.5</v>
      </c>
      <c r="AC32" s="16">
        <f>AB32*1</f>
        <v>1.5</v>
      </c>
      <c r="AD32" s="16" t="s">
        <v>26</v>
      </c>
      <c r="AE32" s="16">
        <f>AB32*5</f>
        <v>7.5</v>
      </c>
      <c r="AF32" s="16">
        <f>AC32*4+AE32*4</f>
        <v>36</v>
      </c>
      <c r="AG32" s="88"/>
    </row>
    <row r="33" spans="2:33" ht="27.9" customHeight="1" x14ac:dyDescent="0.3">
      <c r="B33" s="277" t="s">
        <v>37</v>
      </c>
      <c r="C33" s="273"/>
      <c r="D33" s="85"/>
      <c r="E33" s="44"/>
      <c r="F33" s="2"/>
      <c r="G33" s="2"/>
      <c r="H33" s="2"/>
      <c r="I33" s="2"/>
      <c r="J33" s="2"/>
      <c r="K33" s="44"/>
      <c r="L33" s="2"/>
      <c r="M33" s="2"/>
      <c r="N33" s="44"/>
      <c r="O33" s="2"/>
      <c r="P33" s="2"/>
      <c r="Q33" s="2"/>
      <c r="R33" s="2"/>
      <c r="S33" s="2"/>
      <c r="T33" s="2"/>
      <c r="U33" s="2"/>
      <c r="V33" s="275"/>
      <c r="W33" s="39" t="s">
        <v>136</v>
      </c>
      <c r="X33" s="40" t="s">
        <v>137</v>
      </c>
      <c r="Y33" s="38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  <c r="AG33" s="75"/>
    </row>
    <row r="34" spans="2:33" ht="27.9" customHeight="1" x14ac:dyDescent="0.4">
      <c r="B34" s="277"/>
      <c r="C34" s="273"/>
      <c r="D34" s="44"/>
      <c r="E34" s="44"/>
      <c r="F34" s="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75"/>
      <c r="W34" s="86">
        <f>Y29*2+Y30*7+Y31*1+Y32*0+Y33*0+Y34*8</f>
        <v>8.5</v>
      </c>
      <c r="X34" s="79" t="s">
        <v>138</v>
      </c>
      <c r="Y34" s="45">
        <v>0</v>
      </c>
      <c r="Z34" s="14"/>
      <c r="AA34" s="15" t="s">
        <v>32</v>
      </c>
      <c r="AB34" s="16">
        <v>1</v>
      </c>
      <c r="AE34" s="15">
        <f>AB34*15</f>
        <v>15</v>
      </c>
      <c r="AG34" s="88"/>
    </row>
    <row r="35" spans="2:33" ht="27.9" customHeight="1" x14ac:dyDescent="0.3">
      <c r="B35" s="46" t="s">
        <v>33</v>
      </c>
      <c r="C35" s="63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75"/>
      <c r="W35" s="39" t="s">
        <v>12</v>
      </c>
      <c r="X35" s="48"/>
      <c r="Y35" s="38"/>
      <c r="AC35" s="15">
        <f>SUM(AC30:AC34)</f>
        <v>28.6</v>
      </c>
      <c r="AD35" s="15">
        <f>SUM(AD30:AD34)</f>
        <v>23</v>
      </c>
      <c r="AE35" s="15">
        <f>SUM(AE30:AE34)</f>
        <v>115.5</v>
      </c>
      <c r="AF35" s="15">
        <f>AC35*4+AD35*9+AE35*4</f>
        <v>783.4</v>
      </c>
      <c r="AG35" s="75"/>
    </row>
    <row r="36" spans="2:33" ht="27.9" customHeight="1" thickBot="1" x14ac:dyDescent="0.45">
      <c r="B36" s="49"/>
      <c r="C36" s="65"/>
      <c r="D36" s="119"/>
      <c r="E36" s="119"/>
      <c r="F36" s="120"/>
      <c r="G36" s="120"/>
      <c r="H36" s="119"/>
      <c r="I36" s="120"/>
      <c r="J36" s="120"/>
      <c r="K36" s="119"/>
      <c r="L36" s="120"/>
      <c r="M36" s="120"/>
      <c r="N36" s="119"/>
      <c r="O36" s="120"/>
      <c r="P36" s="120"/>
      <c r="Q36" s="119"/>
      <c r="R36" s="120"/>
      <c r="S36" s="120"/>
      <c r="T36" s="119"/>
      <c r="U36" s="120"/>
      <c r="V36" s="278"/>
      <c r="W36" s="87">
        <f>W30*4+W34*4+W32*9</f>
        <v>360</v>
      </c>
      <c r="X36" s="52"/>
      <c r="Y36" s="53"/>
      <c r="Z36" s="14"/>
      <c r="AC36" s="51">
        <f>AC35*4/AF35</f>
        <v>0.14603012509573654</v>
      </c>
      <c r="AD36" s="51">
        <f>AD35*9/AF35</f>
        <v>0.26423283124840441</v>
      </c>
      <c r="AE36" s="51">
        <f>AE35*4/AF35</f>
        <v>0.58973704365585911</v>
      </c>
      <c r="AG36" s="89"/>
    </row>
    <row r="37" spans="2:33" s="35" customFormat="1" ht="27.9" customHeight="1" x14ac:dyDescent="0.4">
      <c r="B37" s="30">
        <v>4</v>
      </c>
      <c r="C37" s="273"/>
      <c r="D37" s="31" t="str">
        <f>'114.3月菜單'!R43</f>
        <v>兒童節/清明節假期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74"/>
      <c r="W37" s="32" t="s">
        <v>139</v>
      </c>
      <c r="X37" s="33" t="s">
        <v>17</v>
      </c>
      <c r="Y37" s="34">
        <v>3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</row>
    <row r="38" spans="2:33" ht="27.9" customHeight="1" x14ac:dyDescent="0.4">
      <c r="B38" s="36" t="s">
        <v>8</v>
      </c>
      <c r="C38" s="27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68"/>
      <c r="T38" s="2"/>
      <c r="U38" s="2"/>
      <c r="V38" s="275"/>
      <c r="W38" s="88">
        <f>Y37*15+Y38*0+Y39*5+Y40*0+Y41*15+Y42*12+18</f>
        <v>63</v>
      </c>
      <c r="X38" s="37" t="s">
        <v>64</v>
      </c>
      <c r="Y38" s="38">
        <v>1.5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</row>
    <row r="39" spans="2:33" ht="27.9" customHeight="1" x14ac:dyDescent="0.4">
      <c r="B39" s="36">
        <v>4</v>
      </c>
      <c r="C39" s="27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75"/>
      <c r="W39" s="39" t="s">
        <v>140</v>
      </c>
      <c r="X39" s="40" t="s">
        <v>141</v>
      </c>
      <c r="Y39" s="38">
        <v>0</v>
      </c>
      <c r="AA39" s="41" t="s">
        <v>25</v>
      </c>
      <c r="AB39" s="16">
        <v>2.2000000000000002</v>
      </c>
      <c r="AC39" s="42">
        <f>AB39*7</f>
        <v>15.400000000000002</v>
      </c>
      <c r="AD39" s="16">
        <f>AB39*5</f>
        <v>11</v>
      </c>
      <c r="AE39" s="16" t="s">
        <v>26</v>
      </c>
      <c r="AF39" s="43">
        <f>AC39*4+AD39*9</f>
        <v>160.60000000000002</v>
      </c>
    </row>
    <row r="40" spans="2:33" ht="27.9" customHeight="1" x14ac:dyDescent="0.4">
      <c r="B40" s="36" t="s">
        <v>10</v>
      </c>
      <c r="C40" s="273"/>
      <c r="D40" s="2"/>
      <c r="E40" s="2"/>
      <c r="F40" s="2"/>
      <c r="G40" s="2"/>
      <c r="H40" s="44"/>
      <c r="I40" s="2"/>
      <c r="J40" s="2"/>
      <c r="K40" s="2"/>
      <c r="L40" s="2"/>
      <c r="M40" s="2"/>
      <c r="N40" s="44"/>
      <c r="O40" s="2"/>
      <c r="P40" s="2"/>
      <c r="Q40" s="2"/>
      <c r="R40" s="2"/>
      <c r="S40" s="2"/>
      <c r="T40" s="2"/>
      <c r="U40" s="2"/>
      <c r="V40" s="275"/>
      <c r="W40" s="86">
        <f>Y37*0+Y38*5+Y39*0+Y40*5+Y41*0+Y42*4+2</f>
        <v>9.5</v>
      </c>
      <c r="X40" s="40" t="s">
        <v>142</v>
      </c>
      <c r="Y40" s="38">
        <v>0</v>
      </c>
      <c r="Z40" s="14"/>
      <c r="AA40" s="15" t="s">
        <v>28</v>
      </c>
      <c r="AB40" s="16">
        <v>1.7</v>
      </c>
      <c r="AC40" s="16">
        <f>AB40*1</f>
        <v>1.7</v>
      </c>
      <c r="AD40" s="16" t="s">
        <v>26</v>
      </c>
      <c r="AE40" s="16">
        <f>AB40*5</f>
        <v>8.5</v>
      </c>
      <c r="AF40" s="16">
        <f>AC40*4+AE40*4</f>
        <v>40.799999999999997</v>
      </c>
    </row>
    <row r="41" spans="2:33" ht="27.9" customHeight="1" x14ac:dyDescent="0.3">
      <c r="B41" s="277" t="s">
        <v>29</v>
      </c>
      <c r="C41" s="273"/>
      <c r="D41" s="2"/>
      <c r="E41" s="2"/>
      <c r="F41" s="2"/>
      <c r="G41" s="2"/>
      <c r="H41" s="44"/>
      <c r="I41" s="2"/>
      <c r="J41" s="2"/>
      <c r="K41" s="44"/>
      <c r="L41" s="2"/>
      <c r="M41" s="2"/>
      <c r="N41" s="44"/>
      <c r="O41" s="2"/>
      <c r="P41" s="2"/>
      <c r="Q41" s="2"/>
      <c r="R41" s="2"/>
      <c r="S41" s="2"/>
      <c r="T41" s="2"/>
      <c r="U41" s="2"/>
      <c r="V41" s="275"/>
      <c r="W41" s="39" t="s">
        <v>143</v>
      </c>
      <c r="X41" s="40" t="s">
        <v>144</v>
      </c>
      <c r="Y41" s="38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5"/>
    </row>
    <row r="42" spans="2:33" ht="27.9" customHeight="1" x14ac:dyDescent="0.4">
      <c r="B42" s="277"/>
      <c r="C42" s="273"/>
      <c r="D42" s="44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75"/>
      <c r="W42" s="86">
        <f>Y37*2+Y38*7+Y39*1+Y40*0+Y41*0+Y42*8</f>
        <v>16.5</v>
      </c>
      <c r="X42" s="79" t="s">
        <v>39</v>
      </c>
      <c r="Y42" s="45">
        <v>0</v>
      </c>
      <c r="Z42" s="14"/>
      <c r="AA42" s="15" t="s">
        <v>32</v>
      </c>
      <c r="AE42" s="15">
        <f>AB42*15</f>
        <v>0</v>
      </c>
      <c r="AG42" s="88"/>
    </row>
    <row r="43" spans="2:33" ht="27.9" customHeight="1" x14ac:dyDescent="0.3">
      <c r="B43" s="46" t="s">
        <v>33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75"/>
      <c r="W43" s="39" t="s">
        <v>12</v>
      </c>
      <c r="X43" s="48"/>
      <c r="Y43" s="38"/>
      <c r="AC43" s="15">
        <f>SUM(AC38:AC42)</f>
        <v>29.1</v>
      </c>
      <c r="AD43" s="15">
        <f>SUM(AD38:AD42)</f>
        <v>23.5</v>
      </c>
      <c r="AE43" s="15">
        <f>SUM(AE38:AE42)</f>
        <v>98.5</v>
      </c>
      <c r="AF43" s="15">
        <f>AC43*4+AD43*9+AE43*4</f>
        <v>721.9</v>
      </c>
      <c r="AG43" s="75"/>
    </row>
    <row r="44" spans="2:33" ht="27.9" customHeight="1" thickBot="1" x14ac:dyDescent="0.45">
      <c r="B44" s="143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76"/>
      <c r="W44" s="87">
        <f>W38*4+W42*4+W40*9</f>
        <v>403.5</v>
      </c>
      <c r="X44" s="52"/>
      <c r="Y44" s="53"/>
      <c r="Z44" s="14"/>
      <c r="AC44" s="51">
        <f>AC43*4/AF43</f>
        <v>0.1612411691369996</v>
      </c>
      <c r="AD44" s="51">
        <f>AD43*9/AF43</f>
        <v>0.29297686660202243</v>
      </c>
      <c r="AE44" s="51">
        <f>AE43*4/AF43</f>
        <v>0.54578196426097803</v>
      </c>
      <c r="AG44" s="89"/>
    </row>
    <row r="45" spans="2:33" s="60" customFormat="1" ht="21.75" customHeight="1" x14ac:dyDescent="0.3">
      <c r="B45" s="16"/>
      <c r="C45" s="15"/>
      <c r="D45" s="15"/>
      <c r="E45" s="72"/>
      <c r="F45" s="15"/>
      <c r="G45" s="15"/>
      <c r="H45" s="72"/>
      <c r="I45" s="15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73"/>
      <c r="AB45" s="55"/>
    </row>
    <row r="46" spans="2:33" x14ac:dyDescent="0.3">
      <c r="B46" s="55"/>
      <c r="C46" s="60"/>
      <c r="D46" s="269"/>
      <c r="E46" s="269"/>
      <c r="F46" s="269"/>
      <c r="G46" s="269"/>
      <c r="H46" s="74"/>
      <c r="K46" s="74"/>
      <c r="N46" s="74"/>
      <c r="Q46" s="74"/>
      <c r="T46" s="74"/>
    </row>
  </sheetData>
  <mergeCells count="20">
    <mergeCell ref="C13:C18"/>
    <mergeCell ref="V13:V20"/>
    <mergeCell ref="B17:B18"/>
    <mergeCell ref="B1:Y1"/>
    <mergeCell ref="B2:G2"/>
    <mergeCell ref="C5:C10"/>
    <mergeCell ref="V5:V12"/>
    <mergeCell ref="B9:B10"/>
    <mergeCell ref="G3:L3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114.3月菜單</vt:lpstr>
      <vt:lpstr>第一週明細</vt:lpstr>
      <vt:lpstr>第二週明細</vt:lpstr>
      <vt:lpstr>第三週明細</vt:lpstr>
      <vt:lpstr>第四週明細</vt:lpstr>
      <vt:lpstr>第五週明細 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20240210</cp:lastModifiedBy>
  <cp:lastPrinted>2025-02-19T09:15:27Z</cp:lastPrinted>
  <dcterms:created xsi:type="dcterms:W3CDTF">2013-10-17T10:44:48Z</dcterms:created>
  <dcterms:modified xsi:type="dcterms:W3CDTF">2025-02-20T03:33:58Z</dcterms:modified>
</cp:coreProperties>
</file>