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午餐\"/>
    </mc:Choice>
  </mc:AlternateContent>
  <xr:revisionPtr revIDLastSave="0" documentId="13_ncr:1_{B3E12EE3-104F-4300-A0D1-C69EA5C263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4.3月菜單" sheetId="20" r:id="rId1"/>
    <sheet name="第一週明細" sheetId="3" r:id="rId2"/>
    <sheet name="第二週明細" sheetId="4" r:id="rId3"/>
    <sheet name="第三週明細" sheetId="7" r:id="rId4"/>
    <sheet name="第四週明細 " sheetId="8" r:id="rId5"/>
    <sheet name="第五週明細  " sheetId="2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23" l="1"/>
  <c r="P5" i="23"/>
  <c r="M5" i="23"/>
  <c r="J5" i="23"/>
  <c r="G5" i="23"/>
  <c r="D5" i="23"/>
  <c r="S37" i="3"/>
  <c r="P37" i="3"/>
  <c r="M37" i="3"/>
  <c r="J37" i="3"/>
  <c r="G37" i="3"/>
  <c r="S29" i="3"/>
  <c r="P29" i="3"/>
  <c r="M29" i="3"/>
  <c r="J29" i="3"/>
  <c r="G29" i="3"/>
  <c r="S21" i="3"/>
  <c r="P21" i="3"/>
  <c r="M21" i="3"/>
  <c r="J21" i="3"/>
  <c r="G21" i="3"/>
  <c r="S13" i="3"/>
  <c r="P13" i="3"/>
  <c r="M13" i="3"/>
  <c r="J13" i="3"/>
  <c r="G13" i="3"/>
  <c r="S5" i="3"/>
  <c r="P5" i="3"/>
  <c r="M5" i="3"/>
  <c r="J5" i="3"/>
  <c r="G5" i="3"/>
  <c r="D37" i="3"/>
  <c r="D29" i="3"/>
  <c r="D21" i="3"/>
  <c r="D13" i="3"/>
  <c r="D5" i="3"/>
  <c r="W42" i="3"/>
  <c r="U11" i="20" s="1"/>
  <c r="W40" i="3"/>
  <c r="U10" i="20" s="1"/>
  <c r="W38" i="3"/>
  <c r="W44" i="3" s="1"/>
  <c r="S10" i="20" s="1"/>
  <c r="W34" i="3"/>
  <c r="Q11" i="20" s="1"/>
  <c r="W32" i="3"/>
  <c r="Q10" i="20" s="1"/>
  <c r="W30" i="3"/>
  <c r="O11" i="20" s="1"/>
  <c r="W26" i="3"/>
  <c r="M11" i="20" s="1"/>
  <c r="W24" i="3"/>
  <c r="M10" i="20" s="1"/>
  <c r="W22" i="3"/>
  <c r="K11" i="20" s="1"/>
  <c r="W18" i="3"/>
  <c r="I11" i="20" s="1"/>
  <c r="W16" i="3"/>
  <c r="I10" i="20" s="1"/>
  <c r="W14" i="3"/>
  <c r="W20" i="3" s="1"/>
  <c r="G10" i="20" s="1"/>
  <c r="W10" i="3"/>
  <c r="E11" i="20" s="1"/>
  <c r="W8" i="3"/>
  <c r="E10" i="20" s="1"/>
  <c r="W6" i="3"/>
  <c r="C11" i="20" s="1"/>
  <c r="S11" i="20" l="1"/>
  <c r="G11" i="20"/>
  <c r="W36" i="3"/>
  <c r="O10" i="20" s="1"/>
  <c r="W28" i="3"/>
  <c r="K10" i="20" s="1"/>
  <c r="W12" i="3"/>
  <c r="C10" i="20" s="1"/>
  <c r="W38" i="8" l="1"/>
  <c r="W38" i="7"/>
  <c r="W6" i="4" l="1"/>
  <c r="W8" i="4"/>
  <c r="W10" i="4"/>
  <c r="W38" i="4"/>
  <c r="S37" i="7" l="1"/>
  <c r="P37" i="7"/>
  <c r="M37" i="7"/>
  <c r="J37" i="7"/>
  <c r="G37" i="7"/>
  <c r="D37" i="7"/>
  <c r="S29" i="7"/>
  <c r="P29" i="7"/>
  <c r="M29" i="7"/>
  <c r="J29" i="7"/>
  <c r="G29" i="7"/>
  <c r="D29" i="7"/>
  <c r="S21" i="7"/>
  <c r="P21" i="7"/>
  <c r="M21" i="7"/>
  <c r="J21" i="7"/>
  <c r="G21" i="7"/>
  <c r="D21" i="7"/>
  <c r="S13" i="7"/>
  <c r="P13" i="7"/>
  <c r="M13" i="7"/>
  <c r="J13" i="7"/>
  <c r="G13" i="7"/>
  <c r="D13" i="7"/>
  <c r="G5" i="7"/>
  <c r="D5" i="7"/>
  <c r="S5" i="4" l="1"/>
  <c r="AE50" i="8" l="1"/>
  <c r="AD49" i="8"/>
  <c r="AF49" i="8" s="1"/>
  <c r="AE48" i="8"/>
  <c r="AC48" i="8"/>
  <c r="AD47" i="8"/>
  <c r="AD51" i="8" s="1"/>
  <c r="AC47" i="8"/>
  <c r="AE46" i="8"/>
  <c r="AE51" i="8" s="1"/>
  <c r="AC46" i="8"/>
  <c r="AC51" i="8" s="1"/>
  <c r="AF47" i="8" l="1"/>
  <c r="AF48" i="8"/>
  <c r="AF51" i="8"/>
  <c r="AD52" i="8" s="1"/>
  <c r="AF46" i="8"/>
  <c r="AE52" i="8" l="1"/>
  <c r="AC52" i="8"/>
  <c r="W6" i="8"/>
  <c r="S21" i="4" l="1"/>
  <c r="W24" i="8" l="1"/>
  <c r="W22" i="8"/>
  <c r="W6" i="23" l="1"/>
  <c r="C47" i="20" s="1"/>
  <c r="W12" i="4" l="1"/>
  <c r="M5" i="8"/>
  <c r="W10" i="23" l="1"/>
  <c r="E47" i="20" s="1"/>
  <c r="W8" i="23"/>
  <c r="E46" i="20" s="1"/>
  <c r="W42" i="8"/>
  <c r="W40" i="8"/>
  <c r="W32" i="8"/>
  <c r="W34" i="8"/>
  <c r="W26" i="8"/>
  <c r="W18" i="8"/>
  <c r="W16" i="8"/>
  <c r="W14" i="8"/>
  <c r="W10" i="8"/>
  <c r="W8" i="8"/>
  <c r="W42" i="7"/>
  <c r="W40" i="7"/>
  <c r="W34" i="7"/>
  <c r="W32" i="7"/>
  <c r="W26" i="7"/>
  <c r="W24" i="7"/>
  <c r="W18" i="7"/>
  <c r="W16" i="7"/>
  <c r="W6" i="7"/>
  <c r="W8" i="7"/>
  <c r="W10" i="7"/>
  <c r="W42" i="4"/>
  <c r="W40" i="4"/>
  <c r="W34" i="4"/>
  <c r="W32" i="4"/>
  <c r="W26" i="4"/>
  <c r="W24" i="4"/>
  <c r="W22" i="4"/>
  <c r="W18" i="4"/>
  <c r="W16" i="4"/>
  <c r="AE42" i="23" l="1"/>
  <c r="AD41" i="23"/>
  <c r="AE40" i="23"/>
  <c r="AC40" i="23"/>
  <c r="AD39" i="23"/>
  <c r="AC39" i="23"/>
  <c r="AE38" i="23"/>
  <c r="AC38" i="23"/>
  <c r="AE34" i="23"/>
  <c r="AD33" i="23"/>
  <c r="AF33" i="23" s="1"/>
  <c r="AE32" i="23"/>
  <c r="AC32" i="23"/>
  <c r="AD31" i="23"/>
  <c r="AC31" i="23"/>
  <c r="AE30" i="23"/>
  <c r="AC30" i="23"/>
  <c r="AE26" i="23"/>
  <c r="AD25" i="23"/>
  <c r="AF25" i="23" s="1"/>
  <c r="AE24" i="23"/>
  <c r="AC24" i="23"/>
  <c r="AD23" i="23"/>
  <c r="AC23" i="23"/>
  <c r="AE22" i="23"/>
  <c r="AC22" i="23"/>
  <c r="AE18" i="23"/>
  <c r="AD17" i="23"/>
  <c r="AE16" i="23"/>
  <c r="AC16" i="23"/>
  <c r="AD15" i="23"/>
  <c r="AC15" i="23"/>
  <c r="AE14" i="23"/>
  <c r="AC14" i="23"/>
  <c r="AE10" i="23"/>
  <c r="AD9" i="23"/>
  <c r="AE8" i="23"/>
  <c r="AC8" i="23"/>
  <c r="AD7" i="23"/>
  <c r="AC7" i="23"/>
  <c r="AE6" i="23"/>
  <c r="AC6" i="23"/>
  <c r="AF7" i="23" l="1"/>
  <c r="AF6" i="23"/>
  <c r="AF15" i="23"/>
  <c r="AC19" i="23"/>
  <c r="AD35" i="23"/>
  <c r="AF32" i="23"/>
  <c r="AF38" i="23"/>
  <c r="AF40" i="23"/>
  <c r="AF31" i="23"/>
  <c r="AF16" i="23"/>
  <c r="AF8" i="23"/>
  <c r="AE11" i="23"/>
  <c r="AC11" i="23"/>
  <c r="AD27" i="23"/>
  <c r="AC43" i="23"/>
  <c r="AD11" i="23"/>
  <c r="AE19" i="23"/>
  <c r="AD19" i="23"/>
  <c r="AC27" i="23"/>
  <c r="AC35" i="23"/>
  <c r="AE43" i="23"/>
  <c r="W12" i="23"/>
  <c r="C46" i="20" s="1"/>
  <c r="AF24" i="23"/>
  <c r="AE35" i="23"/>
  <c r="AF39" i="23"/>
  <c r="AD43" i="23"/>
  <c r="AE27" i="23"/>
  <c r="AF9" i="23"/>
  <c r="AF14" i="23"/>
  <c r="AF23" i="23"/>
  <c r="AF41" i="23"/>
  <c r="AF17" i="23"/>
  <c r="AF22" i="23"/>
  <c r="AF30" i="23"/>
  <c r="AF35" i="23" l="1"/>
  <c r="AD36" i="23" s="1"/>
  <c r="AF11" i="23"/>
  <c r="AE12" i="23" s="1"/>
  <c r="AF19" i="23"/>
  <c r="AD20" i="23" s="1"/>
  <c r="AF43" i="23"/>
  <c r="AE44" i="23" s="1"/>
  <c r="AF27" i="23"/>
  <c r="AD28" i="23" s="1"/>
  <c r="AE28" i="23" l="1"/>
  <c r="AD12" i="23"/>
  <c r="AC12" i="23"/>
  <c r="AE20" i="23"/>
  <c r="AC28" i="23"/>
  <c r="AC36" i="23"/>
  <c r="AE36" i="23"/>
  <c r="AC44" i="23"/>
  <c r="AD44" i="23"/>
  <c r="AC20" i="23"/>
  <c r="U28" i="20" l="1"/>
  <c r="S37" i="8"/>
  <c r="P37" i="8"/>
  <c r="M37" i="8"/>
  <c r="J37" i="8"/>
  <c r="G37" i="8"/>
  <c r="D37" i="8"/>
  <c r="S29" i="8"/>
  <c r="P29" i="8"/>
  <c r="M29" i="8"/>
  <c r="J29" i="8"/>
  <c r="G29" i="8"/>
  <c r="D29" i="8"/>
  <c r="M37" i="20"/>
  <c r="W30" i="8"/>
  <c r="S21" i="8"/>
  <c r="P21" i="8"/>
  <c r="M21" i="8"/>
  <c r="J21" i="8"/>
  <c r="G21" i="8"/>
  <c r="W14" i="7"/>
  <c r="S5" i="7"/>
  <c r="P5" i="7"/>
  <c r="M5" i="7"/>
  <c r="J5" i="7"/>
  <c r="W30" i="4"/>
  <c r="S37" i="4"/>
  <c r="P37" i="4"/>
  <c r="M37" i="4"/>
  <c r="J37" i="4"/>
  <c r="G37" i="4"/>
  <c r="D37" i="4"/>
  <c r="S29" i="4"/>
  <c r="P29" i="4"/>
  <c r="M29" i="4"/>
  <c r="J29" i="4"/>
  <c r="G29" i="4"/>
  <c r="D29" i="4"/>
  <c r="U37" i="20" l="1"/>
  <c r="U38" i="20"/>
  <c r="S20" i="20"/>
  <c r="C29" i="20"/>
  <c r="Q37" i="20"/>
  <c r="W36" i="4"/>
  <c r="I28" i="20"/>
  <c r="E29" i="20"/>
  <c r="Q38" i="20"/>
  <c r="W28" i="8"/>
  <c r="O20" i="20"/>
  <c r="G29" i="20"/>
  <c r="Q19" i="20"/>
  <c r="U19" i="20"/>
  <c r="I29" i="20"/>
  <c r="E28" i="20"/>
  <c r="O38" i="20"/>
  <c r="M38" i="20"/>
  <c r="Q20" i="20"/>
  <c r="U20" i="20"/>
  <c r="S38" i="20"/>
  <c r="W44" i="8"/>
  <c r="K38" i="20"/>
  <c r="W12" i="7"/>
  <c r="W20" i="7"/>
  <c r="W36" i="8"/>
  <c r="W44" i="4"/>
  <c r="S37" i="20" l="1"/>
  <c r="K37" i="20"/>
  <c r="G28" i="20"/>
  <c r="O19" i="20"/>
  <c r="O37" i="20"/>
  <c r="S19" i="20"/>
  <c r="C28" i="20"/>
  <c r="S13" i="4" l="1"/>
  <c r="D21" i="8" l="1"/>
  <c r="S13" i="8"/>
  <c r="P13" i="8"/>
  <c r="M13" i="8"/>
  <c r="J13" i="8"/>
  <c r="G13" i="8"/>
  <c r="D13" i="8"/>
  <c r="S5" i="8"/>
  <c r="P5" i="8"/>
  <c r="J5" i="8"/>
  <c r="G5" i="8"/>
  <c r="D5" i="8"/>
  <c r="P21" i="4"/>
  <c r="M21" i="4"/>
  <c r="J21" i="4"/>
  <c r="G21" i="4"/>
  <c r="D21" i="4"/>
  <c r="P13" i="4"/>
  <c r="M13" i="4"/>
  <c r="J13" i="4"/>
  <c r="D13" i="4"/>
  <c r="G13" i="4"/>
  <c r="M5" i="4"/>
  <c r="P5" i="4"/>
  <c r="J5" i="4"/>
  <c r="G5" i="4"/>
  <c r="D5" i="4"/>
  <c r="W30" i="7"/>
  <c r="W22" i="7"/>
  <c r="W14" i="4"/>
  <c r="Q29" i="20" l="1"/>
  <c r="S29" i="20"/>
  <c r="O29" i="20"/>
  <c r="U29" i="20"/>
  <c r="K29" i="20"/>
  <c r="Q28" i="20"/>
  <c r="W36" i="7"/>
  <c r="W20" i="8"/>
  <c r="W12" i="8"/>
  <c r="W44" i="7"/>
  <c r="W28" i="7"/>
  <c r="W28" i="4"/>
  <c r="W20" i="4"/>
  <c r="S28" i="20" l="1"/>
  <c r="G37" i="20"/>
  <c r="K19" i="20"/>
  <c r="O28" i="20"/>
  <c r="K20" i="20" l="1"/>
  <c r="E38" i="20" l="1"/>
  <c r="C38" i="20"/>
  <c r="I37" i="20" l="1"/>
  <c r="I38" i="20"/>
  <c r="I19" i="20"/>
  <c r="M28" i="20" l="1"/>
  <c r="M19" i="20"/>
  <c r="E20" i="20" l="1"/>
  <c r="G38" i="20" l="1"/>
  <c r="E37" i="20"/>
  <c r="M29" i="20"/>
  <c r="M20" i="20"/>
  <c r="I20" i="20"/>
  <c r="G20" i="20"/>
  <c r="E19" i="20"/>
  <c r="C20" i="20"/>
  <c r="G19" i="20" l="1"/>
  <c r="C37" i="20"/>
  <c r="K28" i="20"/>
  <c r="C19" i="20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F35" i="7"/>
  <c r="AE36" i="7" s="1"/>
  <c r="AC28" i="7" l="1"/>
  <c r="AD28" i="7"/>
  <c r="AD12" i="7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 l="1"/>
  <c r="AC36" i="4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<sst xmlns="http://schemas.openxmlformats.org/spreadsheetml/2006/main" count="1355" uniqueCount="287">
  <si>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</si>
  <si>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</si>
  <si>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</si>
  <si>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</si>
  <si>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</si>
  <si>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</si>
  <si>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</si>
  <si>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</si>
  <si>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</si>
  <si>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</si>
  <si>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</si>
  <si>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</si>
  <si>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</si>
  <si>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</si>
  <si>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</si>
  <si>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</si>
  <si>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</si>
  <si>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</si>
  <si>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</si>
  <si>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</si>
  <si>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</si>
  <si>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</si>
  <si>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</si>
  <si>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</si>
  <si>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</si>
  <si>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</si>
  <si>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</si>
  <si>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</si>
  <si>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</si>
  <si>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</si>
  <si>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</si>
  <si>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</si>
  <si>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</si>
  <si>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</si>
  <si>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</si>
  <si>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</si>
  <si>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</si>
  <si>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</si>
  <si>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</si>
  <si>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</si>
  <si>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</si>
  <si>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</si>
  <si>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</si>
  <si>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</si>
  <si>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</si>
  <si>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</si>
  <si>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</si>
  <si>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</si>
  <si>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蛋白質：</t>
    <phoneticPr fontId="19" type="noConversion"/>
  </si>
  <si>
    <t>煮</t>
    <phoneticPr fontId="19" type="noConversion"/>
  </si>
  <si>
    <t>川燙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</si>
  <si>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</si>
  <si>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</si>
  <si>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</si>
  <si>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</si>
  <si>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</si>
  <si>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</si>
  <si>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星期五</t>
    <phoneticPr fontId="19" type="noConversion"/>
  </si>
  <si>
    <t>白蘿蔔</t>
    <phoneticPr fontId="19" type="noConversion"/>
  </si>
  <si>
    <t>白米</t>
    <phoneticPr fontId="19" type="noConversion"/>
  </si>
  <si>
    <t>煮</t>
    <phoneticPr fontId="19" type="noConversion"/>
  </si>
  <si>
    <t>滷</t>
    <phoneticPr fontId="19" type="noConversion"/>
  </si>
  <si>
    <t>白米</t>
    <phoneticPr fontId="19" type="noConversion"/>
  </si>
  <si>
    <t>蔬菜</t>
    <phoneticPr fontId="19" type="noConversion"/>
  </si>
  <si>
    <t>地瓜</t>
    <phoneticPr fontId="19" type="noConversion"/>
  </si>
  <si>
    <t>香Q米飯</t>
    <phoneticPr fontId="19" type="noConversion"/>
  </si>
  <si>
    <t>星期三</t>
    <phoneticPr fontId="19" type="noConversion"/>
  </si>
  <si>
    <t>煮</t>
    <phoneticPr fontId="19" type="noConversion"/>
  </si>
  <si>
    <t>白米</t>
    <phoneticPr fontId="19" type="noConversion"/>
  </si>
  <si>
    <t>烤</t>
    <phoneticPr fontId="19" type="noConversion"/>
  </si>
  <si>
    <t>地瓜飯</t>
    <phoneticPr fontId="19" type="noConversion"/>
  </si>
  <si>
    <t>麥片飯</t>
    <phoneticPr fontId="19" type="noConversion"/>
  </si>
  <si>
    <t>蒸</t>
    <phoneticPr fontId="19" type="noConversion"/>
  </si>
  <si>
    <t>白米</t>
    <phoneticPr fontId="19" type="noConversion"/>
  </si>
  <si>
    <t>煮</t>
    <phoneticPr fontId="19" type="noConversion"/>
  </si>
  <si>
    <t>蔬菜</t>
    <phoneticPr fontId="19" type="noConversion"/>
  </si>
  <si>
    <t>川燙</t>
    <phoneticPr fontId="19" type="noConversion"/>
  </si>
  <si>
    <t>紫菜</t>
    <phoneticPr fontId="19" type="noConversion"/>
  </si>
  <si>
    <t>金針菇</t>
    <phoneticPr fontId="19" type="noConversion"/>
  </si>
  <si>
    <t>煮</t>
    <phoneticPr fontId="19" type="noConversion"/>
  </si>
  <si>
    <t>川燙</t>
    <phoneticPr fontId="19" type="noConversion"/>
  </si>
  <si>
    <t>蔬菜</t>
    <phoneticPr fontId="19" type="noConversion"/>
  </si>
  <si>
    <t>豆</t>
    <phoneticPr fontId="19" type="noConversion"/>
  </si>
  <si>
    <t>豬肉及豬可食部位原料之原產地:台灣</t>
  </si>
  <si>
    <t>日</t>
    <phoneticPr fontId="19" type="noConversion"/>
  </si>
  <si>
    <t>炒</t>
    <phoneticPr fontId="19" type="noConversion"/>
  </si>
  <si>
    <t>豆干</t>
    <phoneticPr fontId="19" type="noConversion"/>
  </si>
  <si>
    <t>木耳</t>
    <phoneticPr fontId="19" type="noConversion"/>
  </si>
  <si>
    <t>蔬菜</t>
    <phoneticPr fontId="19" type="noConversion"/>
  </si>
  <si>
    <t>醣類：</t>
    <phoneticPr fontId="19" type="noConversion"/>
  </si>
  <si>
    <t>主食類</t>
    <phoneticPr fontId="19" type="noConversion"/>
  </si>
  <si>
    <t>菜頭湯</t>
    <phoneticPr fontId="19" type="noConversion"/>
  </si>
  <si>
    <t>美白菇</t>
    <phoneticPr fontId="19" type="noConversion"/>
  </si>
  <si>
    <t>胡蘿蔔</t>
    <phoneticPr fontId="19" type="noConversion"/>
  </si>
  <si>
    <t>醃</t>
    <phoneticPr fontId="19" type="noConversion"/>
  </si>
  <si>
    <t>三色豆</t>
    <phoneticPr fontId="19" type="noConversion"/>
  </si>
  <si>
    <t>豆</t>
    <phoneticPr fontId="19" type="noConversion"/>
  </si>
  <si>
    <t>甘藍</t>
    <phoneticPr fontId="19" type="noConversion"/>
  </si>
  <si>
    <t>加</t>
    <phoneticPr fontId="19" type="noConversion"/>
  </si>
  <si>
    <t>豆</t>
    <phoneticPr fontId="19" type="noConversion"/>
  </si>
  <si>
    <t>結球白菜</t>
    <phoneticPr fontId="19" type="noConversion"/>
  </si>
  <si>
    <t>粉薑</t>
    <phoneticPr fontId="19" type="noConversion"/>
  </si>
  <si>
    <t>綠豆芽</t>
    <phoneticPr fontId="19" type="noConversion"/>
  </si>
  <si>
    <t>傳統豆腐</t>
    <phoneticPr fontId="19" type="noConversion"/>
  </si>
  <si>
    <t>麻油海茸</t>
    <phoneticPr fontId="19" type="noConversion"/>
  </si>
  <si>
    <t>香Q米飯</t>
    <phoneticPr fontId="19" type="noConversion"/>
  </si>
  <si>
    <t>三杯杏鮑菇</t>
    <phoneticPr fontId="19" type="noConversion"/>
  </si>
  <si>
    <t>細嫩豆腐(豆)</t>
    <phoneticPr fontId="19" type="noConversion"/>
  </si>
  <si>
    <t>金茸三絲湯</t>
    <phoneticPr fontId="19" type="noConversion"/>
  </si>
  <si>
    <t>玉米濃湯(芡)</t>
    <phoneticPr fontId="19" type="noConversion"/>
  </si>
  <si>
    <t>紫菜湯</t>
    <phoneticPr fontId="19" type="noConversion"/>
  </si>
  <si>
    <t>小米飯</t>
    <phoneticPr fontId="19" type="noConversion"/>
  </si>
  <si>
    <t>糙米飯</t>
    <phoneticPr fontId="19" type="noConversion"/>
  </si>
  <si>
    <t>五香豆干(豆)</t>
    <phoneticPr fontId="19" type="noConversion"/>
  </si>
  <si>
    <t>大溪黑豆干(豆)</t>
    <phoneticPr fontId="19" type="noConversion"/>
  </si>
  <si>
    <t>木耳</t>
    <phoneticPr fontId="19" type="noConversion"/>
  </si>
  <si>
    <t>杏鮑菇</t>
    <phoneticPr fontId="19" type="noConversion"/>
  </si>
  <si>
    <t>九層塔</t>
    <phoneticPr fontId="19" type="noConversion"/>
  </si>
  <si>
    <t>味噌豆腐湯(豆)</t>
    <phoneticPr fontId="19" type="noConversion"/>
  </si>
  <si>
    <t>碎豆干</t>
    <phoneticPr fontId="19" type="noConversion"/>
  </si>
  <si>
    <t>番茄醬</t>
    <phoneticPr fontId="19" type="noConversion"/>
  </si>
  <si>
    <t>黑豆干</t>
    <phoneticPr fontId="19" type="noConversion"/>
  </si>
  <si>
    <t>海茸</t>
    <phoneticPr fontId="19" type="noConversion"/>
  </si>
  <si>
    <t>地瓜飯</t>
    <phoneticPr fontId="19" type="noConversion"/>
  </si>
  <si>
    <t>九層塔</t>
    <phoneticPr fontId="19" type="noConversion"/>
  </si>
  <si>
    <t>粉薑</t>
    <phoneticPr fontId="19" type="noConversion"/>
  </si>
  <si>
    <t>白米</t>
    <phoneticPr fontId="19" type="noConversion"/>
  </si>
  <si>
    <t>小米</t>
    <phoneticPr fontId="19" type="noConversion"/>
  </si>
  <si>
    <t>豆干片</t>
    <phoneticPr fontId="19" type="noConversion"/>
  </si>
  <si>
    <t>豆</t>
    <phoneticPr fontId="19" type="noConversion"/>
  </si>
  <si>
    <t>杏鮑菇</t>
    <phoneticPr fontId="19" type="noConversion"/>
  </si>
  <si>
    <t>豆</t>
    <phoneticPr fontId="19" type="noConversion"/>
  </si>
  <si>
    <t>冷凍玉米粒</t>
    <phoneticPr fontId="19" type="noConversion"/>
  </si>
  <si>
    <t>新鮮麻竹筍</t>
    <phoneticPr fontId="19" type="noConversion"/>
  </si>
  <si>
    <t>豆干絲</t>
    <phoneticPr fontId="19" type="noConversion"/>
  </si>
  <si>
    <t>冬瓜</t>
    <phoneticPr fontId="19" type="noConversion"/>
  </si>
  <si>
    <t>細嫩豆腐(豆)</t>
    <phoneticPr fontId="19" type="noConversion"/>
  </si>
  <si>
    <t>豆</t>
    <phoneticPr fontId="19" type="noConversion"/>
  </si>
  <si>
    <t>豆</t>
    <phoneticPr fontId="19" type="noConversion"/>
  </si>
  <si>
    <t>大麥片</t>
    <phoneticPr fontId="19" type="noConversion"/>
  </si>
  <si>
    <t>芡</t>
    <phoneticPr fontId="19" type="noConversion"/>
  </si>
  <si>
    <t>乾裙帶菜</t>
    <phoneticPr fontId="19" type="noConversion"/>
  </si>
  <si>
    <t>三色豆腐(豆)</t>
    <phoneticPr fontId="19" type="noConversion"/>
  </si>
  <si>
    <t>炒三菇</t>
    <phoneticPr fontId="19" type="noConversion"/>
  </si>
  <si>
    <t>菜脯豆干片(豆)(醃)</t>
    <phoneticPr fontId="19" type="noConversion"/>
  </si>
  <si>
    <t>沙茶筍片</t>
    <phoneticPr fontId="19" type="noConversion"/>
  </si>
  <si>
    <t>豆腸</t>
    <phoneticPr fontId="19" type="noConversion"/>
  </si>
  <si>
    <t>五香豆干丁(豆）</t>
    <phoneticPr fontId="19" type="noConversion"/>
  </si>
  <si>
    <t>細嫩豆腐（豆）</t>
    <phoneticPr fontId="19" type="noConversion"/>
  </si>
  <si>
    <t>冬瓜三色</t>
    <phoneticPr fontId="19" type="noConversion"/>
  </si>
  <si>
    <t>沙茶豆干片(豆)</t>
    <phoneticPr fontId="19" type="noConversion"/>
  </si>
  <si>
    <t>香滷豆干(豆)</t>
    <phoneticPr fontId="19" type="noConversion"/>
  </si>
  <si>
    <t>高麗菜香菇</t>
    <phoneticPr fontId="19" type="noConversion"/>
  </si>
  <si>
    <t>豆</t>
    <phoneticPr fontId="19" type="noConversion"/>
  </si>
  <si>
    <t>三色豆</t>
    <phoneticPr fontId="19" type="noConversion"/>
  </si>
  <si>
    <t>胡蘿蔔</t>
    <phoneticPr fontId="19" type="noConversion"/>
  </si>
  <si>
    <t>木耳</t>
    <phoneticPr fontId="19" type="noConversion"/>
  </si>
  <si>
    <t>菜脯</t>
    <phoneticPr fontId="19" type="noConversion"/>
  </si>
  <si>
    <t>醃</t>
    <phoneticPr fontId="19" type="noConversion"/>
  </si>
  <si>
    <t>榨菜</t>
    <phoneticPr fontId="19" type="noConversion"/>
  </si>
  <si>
    <t>豆干丁</t>
    <phoneticPr fontId="19" type="noConversion"/>
  </si>
  <si>
    <t>蘿蔔三色</t>
    <phoneticPr fontId="19" type="noConversion"/>
  </si>
  <si>
    <t>細嫩豆腐</t>
    <phoneticPr fontId="19" type="noConversion"/>
  </si>
  <si>
    <t>素豆腸</t>
    <phoneticPr fontId="19" type="noConversion"/>
  </si>
  <si>
    <t>塔香杏鮑菇</t>
    <phoneticPr fontId="19" type="noConversion"/>
  </si>
  <si>
    <t>芋頭</t>
    <phoneticPr fontId="19" type="noConversion"/>
  </si>
  <si>
    <t>筍乾</t>
    <phoneticPr fontId="19" type="noConversion"/>
  </si>
  <si>
    <t>海帶絲</t>
    <phoneticPr fontId="19" type="noConversion"/>
  </si>
  <si>
    <t>豆芽海帶絲</t>
    <phoneticPr fontId="19" type="noConversion"/>
  </si>
  <si>
    <t>佛跳牆(醃)</t>
    <phoneticPr fontId="19" type="noConversion"/>
  </si>
  <si>
    <t>糙粳米</t>
    <phoneticPr fontId="19" type="noConversion"/>
  </si>
  <si>
    <t>烤麩</t>
    <phoneticPr fontId="19" type="noConversion"/>
  </si>
  <si>
    <t>豆輪</t>
    <phoneticPr fontId="19" type="noConversion"/>
  </si>
  <si>
    <t>五香豆干丁(豆)</t>
    <phoneticPr fontId="19" type="noConversion"/>
  </si>
  <si>
    <t>豆乾丁</t>
    <phoneticPr fontId="19" type="noConversion"/>
  </si>
  <si>
    <t>大麥片</t>
    <phoneticPr fontId="19" type="noConversion"/>
  </si>
  <si>
    <t>日</t>
    <phoneticPr fontId="19" type="noConversion"/>
  </si>
  <si>
    <t>豆魚蛋肉類</t>
    <phoneticPr fontId="19" type="noConversion"/>
  </si>
  <si>
    <t>海芽薑絲湯</t>
    <phoneticPr fontId="19" type="noConversion"/>
  </si>
  <si>
    <t>日式海芽湯</t>
    <phoneticPr fontId="19" type="noConversion"/>
  </si>
  <si>
    <t>冬瓜湯</t>
    <phoneticPr fontId="19" type="noConversion"/>
  </si>
  <si>
    <t>五香白乾絲(豆)</t>
    <phoneticPr fontId="19" type="noConversion"/>
  </si>
  <si>
    <t>大溪黑豆乾(豆)</t>
    <phoneticPr fontId="19" type="noConversion"/>
  </si>
  <si>
    <t>滷1/4豆干(豆)</t>
    <phoneticPr fontId="19" type="noConversion"/>
  </si>
  <si>
    <t>白乾絲</t>
    <phoneticPr fontId="19" type="noConversion"/>
  </si>
  <si>
    <t>豆</t>
    <phoneticPr fontId="19" type="noConversion"/>
  </si>
  <si>
    <t>紫菜</t>
    <phoneticPr fontId="19" type="noConversion"/>
  </si>
  <si>
    <t>粉薑</t>
    <phoneticPr fontId="19" type="noConversion"/>
  </si>
  <si>
    <t>粉薑</t>
    <phoneticPr fontId="19" type="noConversion"/>
  </si>
  <si>
    <t>煮</t>
    <phoneticPr fontId="19" type="noConversion"/>
  </si>
  <si>
    <t>毛豆仁</t>
    <phoneticPr fontId="19" type="noConversion"/>
  </si>
  <si>
    <t>味噌</t>
    <phoneticPr fontId="19" type="noConversion"/>
  </si>
  <si>
    <t>滷豆輪X2(加)</t>
    <phoneticPr fontId="19" type="noConversion"/>
  </si>
  <si>
    <t>滷</t>
    <phoneticPr fontId="19" type="noConversion"/>
  </si>
  <si>
    <t>1/4豆干</t>
    <phoneticPr fontId="19" type="noConversion"/>
  </si>
  <si>
    <t>煮</t>
    <phoneticPr fontId="19" type="noConversion"/>
  </si>
  <si>
    <t>蕃茄</t>
    <phoneticPr fontId="19" type="noConversion"/>
  </si>
  <si>
    <t>傳統豆腐</t>
    <phoneticPr fontId="19" type="noConversion"/>
  </si>
  <si>
    <t>滷豆包X1(加)</t>
    <phoneticPr fontId="19" type="noConversion"/>
  </si>
  <si>
    <t>豆包</t>
    <phoneticPr fontId="19" type="noConversion"/>
  </si>
  <si>
    <t>加</t>
    <phoneticPr fontId="19" type="noConversion"/>
  </si>
  <si>
    <t>滷豆腐丁(豆)</t>
    <phoneticPr fontId="19" type="noConversion"/>
  </si>
  <si>
    <t>豆腐丁</t>
    <phoneticPr fontId="19" type="noConversion"/>
  </si>
  <si>
    <t>煮</t>
    <phoneticPr fontId="19" type="noConversion"/>
  </si>
  <si>
    <t>豆</t>
    <phoneticPr fontId="19" type="noConversion"/>
  </si>
  <si>
    <t>煮</t>
    <phoneticPr fontId="19" type="noConversion"/>
  </si>
  <si>
    <t>黑豆乾</t>
    <phoneticPr fontId="19" type="noConversion"/>
  </si>
  <si>
    <t>傳統豆腐</t>
    <phoneticPr fontId="19" type="noConversion"/>
  </si>
  <si>
    <t>豆</t>
    <phoneticPr fontId="19" type="noConversion"/>
  </si>
  <si>
    <t>豆腐丁</t>
    <phoneticPr fontId="19" type="noConversion"/>
  </si>
  <si>
    <t>豆</t>
    <phoneticPr fontId="19" type="noConversion"/>
  </si>
  <si>
    <t>五香豆干絲(豆)</t>
    <phoneticPr fontId="19" type="noConversion"/>
  </si>
  <si>
    <t>豆乾絲</t>
    <phoneticPr fontId="19" type="noConversion"/>
  </si>
  <si>
    <t>五香豆干絲(豆)</t>
    <phoneticPr fontId="19" type="noConversion"/>
  </si>
  <si>
    <t>素肉燥(豆)</t>
    <phoneticPr fontId="19" type="noConversion"/>
  </si>
  <si>
    <t>乾香菇</t>
    <phoneticPr fontId="19" type="noConversion"/>
  </si>
  <si>
    <t>3月3日(一)</t>
    <phoneticPr fontId="19" type="noConversion"/>
  </si>
  <si>
    <t>3月4日(二)</t>
    <phoneticPr fontId="19" type="noConversion"/>
  </si>
  <si>
    <t>3月5日(三)</t>
    <phoneticPr fontId="19" type="noConversion"/>
  </si>
  <si>
    <t>3月6日(四)</t>
    <phoneticPr fontId="19" type="noConversion"/>
  </si>
  <si>
    <t>3月7日(五)</t>
    <phoneticPr fontId="19" type="noConversion"/>
  </si>
  <si>
    <t>3月10日(一)</t>
    <phoneticPr fontId="19" type="noConversion"/>
  </si>
  <si>
    <t>3月11日(二)</t>
    <phoneticPr fontId="19" type="noConversion"/>
  </si>
  <si>
    <t>3月12日(三)</t>
    <phoneticPr fontId="19" type="noConversion"/>
  </si>
  <si>
    <t>3月13日(四)</t>
    <phoneticPr fontId="19" type="noConversion"/>
  </si>
  <si>
    <t>3月14日(五)</t>
    <phoneticPr fontId="19" type="noConversion"/>
  </si>
  <si>
    <t>3月17日(一)</t>
    <phoneticPr fontId="19" type="noConversion"/>
  </si>
  <si>
    <t>3月18日(二)</t>
    <phoneticPr fontId="19" type="noConversion"/>
  </si>
  <si>
    <t>3月19日(三)</t>
    <phoneticPr fontId="19" type="noConversion"/>
  </si>
  <si>
    <t>3月20日(四)</t>
    <phoneticPr fontId="19" type="noConversion"/>
  </si>
  <si>
    <t>3月21日(五)</t>
    <phoneticPr fontId="19" type="noConversion"/>
  </si>
  <si>
    <t>3月24日(一)</t>
    <phoneticPr fontId="19" type="noConversion"/>
  </si>
  <si>
    <t>3月25日(二)</t>
    <phoneticPr fontId="19" type="noConversion"/>
  </si>
  <si>
    <t>3月26日(三)</t>
    <phoneticPr fontId="19" type="noConversion"/>
  </si>
  <si>
    <t>3月27日(四)</t>
    <phoneticPr fontId="19" type="noConversion"/>
  </si>
  <si>
    <t>3月28日(五)</t>
    <phoneticPr fontId="19" type="noConversion"/>
  </si>
  <si>
    <t>3月31日(一)</t>
    <phoneticPr fontId="19" type="noConversion"/>
  </si>
  <si>
    <t>冬瓜香菇湯</t>
    <phoneticPr fontId="19" type="noConversion"/>
  </si>
  <si>
    <t>針菇湯</t>
    <phoneticPr fontId="19" type="noConversion"/>
  </si>
  <si>
    <t>日式菇菇湯</t>
    <phoneticPr fontId="19" type="noConversion"/>
  </si>
  <si>
    <t>昆布豆腐湯(豆)</t>
    <phoneticPr fontId="19" type="noConversion"/>
  </si>
  <si>
    <t>酸辣湯(醃)(芡)(豆)</t>
    <phoneticPr fontId="19" type="noConversion"/>
  </si>
  <si>
    <t>日式豆腐湯(豆)</t>
    <phoneticPr fontId="19" type="noConversion"/>
  </si>
  <si>
    <t>冬瓜鮮菇湯</t>
    <phoneticPr fontId="19" type="noConversion"/>
  </si>
  <si>
    <t>味噌海芽湯</t>
    <phoneticPr fontId="19" type="noConversion"/>
  </si>
  <si>
    <t>脆筍</t>
    <phoneticPr fontId="19" type="noConversion"/>
  </si>
  <si>
    <t>*</t>
    <phoneticPr fontId="19" type="noConversion"/>
  </si>
  <si>
    <t>冷凍玉米粒</t>
  </si>
  <si>
    <t>滷烤麩(加)</t>
    <phoneticPr fontId="19" type="noConversion"/>
  </si>
  <si>
    <t>糖醋豆腸(加)</t>
    <phoneticPr fontId="19" type="noConversion"/>
  </si>
  <si>
    <t>白菜香菇</t>
    <phoneticPr fontId="19" type="noConversion"/>
  </si>
  <si>
    <t>蘿蔔湯</t>
    <phoneticPr fontId="19" type="noConversion"/>
  </si>
  <si>
    <t>蕃茄豆腐(豆)</t>
    <phoneticPr fontId="19" type="noConversion"/>
  </si>
  <si>
    <t>紅燒豆腐(豆)</t>
    <phoneticPr fontId="19" type="noConversion"/>
  </si>
  <si>
    <t>菇菇豆腐(豆)</t>
    <phoneticPr fontId="19" type="noConversion"/>
  </si>
  <si>
    <t>茄汁豆腸(加)</t>
    <phoneticPr fontId="19" type="noConversion"/>
  </si>
  <si>
    <t>香滷黑豆乾(豆)</t>
    <phoneticPr fontId="19" type="noConversion"/>
  </si>
  <si>
    <t>香滷豆乾丁(豆)</t>
    <phoneticPr fontId="19" type="noConversion"/>
  </si>
  <si>
    <t>素炒豆干片(豆)</t>
    <phoneticPr fontId="19" type="noConversion"/>
  </si>
  <si>
    <t>白菜針菇</t>
    <phoneticPr fontId="19" type="noConversion"/>
  </si>
  <si>
    <t>馬鈴薯</t>
    <phoneticPr fontId="19" type="noConversion"/>
  </si>
  <si>
    <t>麻婆豆腐(豆)</t>
    <phoneticPr fontId="19" type="noConversion"/>
  </si>
  <si>
    <t>毛豆仁玉米(豆)</t>
    <phoneticPr fontId="19" type="noConversion"/>
  </si>
  <si>
    <t>蘿蔔三絲</t>
    <phoneticPr fontId="19" type="noConversion"/>
  </si>
  <si>
    <t>紅燒馬鈴薯</t>
    <phoneticPr fontId="19" type="noConversion"/>
  </si>
  <si>
    <t>香滷海帶結</t>
    <phoneticPr fontId="19" type="noConversion"/>
  </si>
  <si>
    <t>海帶結</t>
    <phoneticPr fontId="19" type="noConversion"/>
  </si>
  <si>
    <t>菜頭香菇</t>
    <phoneticPr fontId="19" type="noConversion"/>
  </si>
  <si>
    <t>素炒飯</t>
    <phoneticPr fontId="19" type="noConversion"/>
  </si>
  <si>
    <t>素炒麵</t>
    <phoneticPr fontId="19" type="noConversion"/>
  </si>
  <si>
    <t>滷蛋X1</t>
    <phoneticPr fontId="19" type="noConversion"/>
  </si>
  <si>
    <t>胡蘿蔔炒蛋</t>
    <phoneticPr fontId="19" type="noConversion"/>
  </si>
  <si>
    <t>季節蔬菜X2</t>
    <phoneticPr fontId="19" type="noConversion"/>
  </si>
  <si>
    <t>蕃茄滑蛋</t>
    <phoneticPr fontId="19" type="noConversion"/>
  </si>
  <si>
    <t>玉米蛋</t>
    <phoneticPr fontId="19" type="noConversion"/>
  </si>
  <si>
    <t>蒸蛋</t>
    <phoneticPr fontId="19" type="noConversion"/>
  </si>
  <si>
    <t>雞蛋</t>
    <phoneticPr fontId="19" type="noConversion"/>
  </si>
  <si>
    <t>玉米粒</t>
    <phoneticPr fontId="19" type="noConversion"/>
  </si>
  <si>
    <t>雞水煮蛋</t>
    <phoneticPr fontId="19" type="noConversion"/>
  </si>
  <si>
    <t>麵條</t>
    <phoneticPr fontId="19" type="noConversion"/>
  </si>
  <si>
    <t>114年3月3日-3月7日第一週菜單明細(彰化特殊教育學校素食--承富)</t>
    <phoneticPr fontId="19" type="noConversion"/>
  </si>
  <si>
    <t>114年3月10日-3月14日第二週菜單明細(彰化特殊教育學校素食--承富)</t>
    <phoneticPr fontId="19" type="noConversion"/>
  </si>
  <si>
    <t>114年3月17日-3月21日第三週菜單明細(彰化特殊教育學校素食--承富)</t>
    <phoneticPr fontId="19" type="noConversion"/>
  </si>
  <si>
    <t>114年3月24日-3月28日第四週菜單明細(彰化特殊教育學校素食--承富)</t>
    <phoneticPr fontId="19" type="noConversion"/>
  </si>
  <si>
    <t>114年3月31日第五週菜單明細(彰化特殊教育學校素食--承富)</t>
    <phoneticPr fontId="19" type="noConversion"/>
  </si>
  <si>
    <t>滷油豆腐</t>
    <phoneticPr fontId="19" type="noConversion"/>
  </si>
  <si>
    <t>油豆腐丁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</si>
</sst>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43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6"/>
      <name val="新細明體"/>
      <family val="1"/>
      <charset val="136"/>
    </font>
    <font>
      <sz val="26"/>
      <name val="標楷體"/>
      <family val="4"/>
      <charset val="136"/>
    </font>
    <font>
      <sz val="20"/>
      <name val="標楷體"/>
      <family val="4"/>
      <charset val="136"/>
    </font>
    <font>
      <sz val="20"/>
      <name val="Microsoft JhengHei"/>
      <family val="4"/>
    </font>
    <font>
      <sz val="20"/>
      <color rgb="FFFF0000"/>
      <name val="標楷體"/>
      <family val="4"/>
      <charset val="136"/>
    </font>
    <font>
      <b/>
      <sz val="20"/>
      <color rgb="FF6600FF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9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left" shrinkToFi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shrinkToFi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76" fontId="28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0" fontId="22" fillId="0" borderId="20" xfId="0" applyFont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>
      <alignment vertical="center"/>
    </xf>
    <xf numFmtId="0" fontId="28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3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" fillId="0" borderId="0" xfId="19"/>
    <xf numFmtId="0" fontId="32" fillId="0" borderId="11" xfId="0" applyFont="1" applyBorder="1" applyAlignment="1">
      <alignment horizontal="center" vertical="center" textRotation="255"/>
    </xf>
    <xf numFmtId="0" fontId="33" fillId="0" borderId="0" xfId="19" applyFont="1"/>
    <xf numFmtId="0" fontId="22" fillId="0" borderId="20" xfId="0" applyFont="1" applyBorder="1" applyAlignment="1">
      <alignment vertical="center" textRotation="255" shrinkToFit="1"/>
    </xf>
    <xf numFmtId="0" fontId="22" fillId="0" borderId="20" xfId="0" applyFont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179" fontId="27" fillId="0" borderId="0" xfId="0" applyNumberFormat="1" applyFont="1" applyAlignment="1">
      <alignment horizontal="right"/>
    </xf>
    <xf numFmtId="180" fontId="27" fillId="0" borderId="0" xfId="0" applyNumberFormat="1" applyFont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5" fillId="0" borderId="0" xfId="19" applyFont="1"/>
    <xf numFmtId="0" fontId="34" fillId="0" borderId="34" xfId="19" applyFont="1" applyBorder="1"/>
    <xf numFmtId="180" fontId="34" fillId="0" borderId="35" xfId="19" applyNumberFormat="1" applyFont="1" applyBorder="1"/>
    <xf numFmtId="0" fontId="34" fillId="0" borderId="35" xfId="19" applyFont="1" applyBorder="1"/>
    <xf numFmtId="179" fontId="34" fillId="0" borderId="35" xfId="19" applyNumberFormat="1" applyFont="1" applyBorder="1"/>
    <xf numFmtId="0" fontId="34" fillId="0" borderId="37" xfId="19" applyFont="1" applyBorder="1"/>
    <xf numFmtId="179" fontId="34" fillId="0" borderId="38" xfId="19" applyNumberFormat="1" applyFont="1" applyBorder="1"/>
    <xf numFmtId="0" fontId="34" fillId="0" borderId="38" xfId="19" applyFont="1" applyBorder="1"/>
    <xf numFmtId="179" fontId="34" fillId="0" borderId="39" xfId="19" applyNumberFormat="1" applyFont="1" applyBorder="1"/>
    <xf numFmtId="179" fontId="34" fillId="0" borderId="40" xfId="19" applyNumberFormat="1" applyFont="1" applyBorder="1"/>
    <xf numFmtId="179" fontId="34" fillId="0" borderId="41" xfId="19" applyNumberFormat="1" applyFont="1" applyBorder="1"/>
    <xf numFmtId="180" fontId="34" fillId="0" borderId="52" xfId="19" applyNumberFormat="1" applyFont="1" applyBorder="1"/>
    <xf numFmtId="0" fontId="34" fillId="0" borderId="52" xfId="19" applyFont="1" applyBorder="1"/>
    <xf numFmtId="0" fontId="36" fillId="0" borderId="20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22" fillId="0" borderId="68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60" xfId="0" applyFont="1" applyBorder="1" applyAlignment="1">
      <alignment vertical="center" shrinkToFit="1"/>
    </xf>
    <xf numFmtId="0" fontId="22" fillId="0" borderId="6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179" fontId="34" fillId="0" borderId="53" xfId="19" applyNumberFormat="1" applyFont="1" applyBorder="1"/>
    <xf numFmtId="0" fontId="34" fillId="0" borderId="69" xfId="19" applyFont="1" applyBorder="1"/>
    <xf numFmtId="179" fontId="34" fillId="0" borderId="70" xfId="19" applyNumberFormat="1" applyFont="1" applyBorder="1"/>
    <xf numFmtId="0" fontId="34" fillId="0" borderId="67" xfId="19" applyFont="1" applyBorder="1"/>
    <xf numFmtId="0" fontId="34" fillId="0" borderId="53" xfId="19" applyFont="1" applyBorder="1"/>
    <xf numFmtId="0" fontId="34" fillId="0" borderId="40" xfId="19" applyFont="1" applyBorder="1"/>
    <xf numFmtId="0" fontId="28" fillId="0" borderId="60" xfId="0" applyFont="1" applyBorder="1" applyAlignment="1">
      <alignment vertical="center" shrinkToFit="1"/>
    </xf>
    <xf numFmtId="0" fontId="22" fillId="0" borderId="71" xfId="0" applyFont="1" applyBorder="1" applyAlignment="1">
      <alignment vertical="center" textRotation="180" shrinkToFit="1"/>
    </xf>
    <xf numFmtId="0" fontId="22" fillId="0" borderId="0" xfId="0" applyFont="1" applyAlignment="1">
      <alignment horizontal="left" vertical="center" shrinkToFit="1"/>
    </xf>
    <xf numFmtId="0" fontId="28" fillId="0" borderId="73" xfId="0" applyFont="1" applyBorder="1" applyAlignment="1">
      <alignment horizontal="center" vertical="center" shrinkToFit="1"/>
    </xf>
    <xf numFmtId="179" fontId="34" fillId="0" borderId="55" xfId="19" applyNumberFormat="1" applyFont="1" applyBorder="1"/>
    <xf numFmtId="0" fontId="34" fillId="0" borderId="50" xfId="19" applyFont="1" applyBorder="1"/>
    <xf numFmtId="179" fontId="34" fillId="0" borderId="50" xfId="19" applyNumberFormat="1" applyFont="1" applyBorder="1"/>
    <xf numFmtId="179" fontId="34" fillId="0" borderId="45" xfId="19" applyNumberFormat="1" applyFont="1" applyBorder="1"/>
    <xf numFmtId="0" fontId="34" fillId="0" borderId="57" xfId="19" applyFont="1" applyBorder="1"/>
    <xf numFmtId="0" fontId="22" fillId="0" borderId="71" xfId="0" applyFont="1" applyBorder="1">
      <alignment vertical="center"/>
    </xf>
    <xf numFmtId="0" fontId="22" fillId="0" borderId="0" xfId="0" applyFont="1" applyAlignment="1">
      <alignment vertical="center" textRotation="255" shrinkToFit="1"/>
    </xf>
    <xf numFmtId="0" fontId="22" fillId="0" borderId="68" xfId="0" applyFont="1" applyBorder="1">
      <alignment vertical="center"/>
    </xf>
    <xf numFmtId="0" fontId="34" fillId="0" borderId="48" xfId="19" applyFont="1" applyBorder="1"/>
    <xf numFmtId="0" fontId="21" fillId="0" borderId="47" xfId="0" applyFont="1" applyBorder="1" applyAlignment="1">
      <alignment vertical="top"/>
    </xf>
    <xf numFmtId="0" fontId="22" fillId="0" borderId="74" xfId="0" applyFont="1" applyBorder="1" applyAlignment="1">
      <alignment horizontal="left" vertical="center" shrinkToFit="1"/>
    </xf>
    <xf numFmtId="179" fontId="34" fillId="0" borderId="60" xfId="19" applyNumberFormat="1" applyFont="1" applyBorder="1"/>
    <xf numFmtId="179" fontId="34" fillId="0" borderId="57" xfId="19" applyNumberFormat="1" applyFont="1" applyBorder="1"/>
    <xf numFmtId="0" fontId="21" fillId="0" borderId="0" xfId="19" applyFont="1"/>
    <xf numFmtId="0" fontId="21" fillId="0" borderId="0" xfId="19" applyFont="1" applyAlignment="1">
      <alignment vertical="center"/>
    </xf>
    <xf numFmtId="0" fontId="22" fillId="24" borderId="80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textRotation="180" shrinkToFit="1"/>
    </xf>
    <xf numFmtId="0" fontId="3" fillId="0" borderId="60" xfId="0" applyFont="1" applyBorder="1" applyAlignment="1">
      <alignment vertical="center" shrinkToFit="1"/>
    </xf>
    <xf numFmtId="0" fontId="22" fillId="0" borderId="81" xfId="0" applyFont="1" applyBorder="1" applyAlignment="1">
      <alignment vertical="center" shrinkToFit="1"/>
    </xf>
    <xf numFmtId="0" fontId="22" fillId="0" borderId="79" xfId="0" applyFont="1" applyBorder="1" applyAlignment="1">
      <alignment horizontal="left" vertical="center"/>
    </xf>
    <xf numFmtId="0" fontId="20" fillId="0" borderId="0" xfId="19" applyFont="1"/>
    <xf numFmtId="0" fontId="22" fillId="0" borderId="60" xfId="0" applyFont="1" applyBorder="1">
      <alignment vertical="center"/>
    </xf>
    <xf numFmtId="0" fontId="22" fillId="24" borderId="82" xfId="0" applyFont="1" applyFill="1" applyBorder="1" applyAlignment="1">
      <alignment horizontal="center" vertical="center" shrinkToFit="1"/>
    </xf>
    <xf numFmtId="0" fontId="22" fillId="24" borderId="83" xfId="0" applyFont="1" applyFill="1" applyBorder="1" applyAlignment="1">
      <alignment horizontal="center" vertical="center" shrinkToFit="1"/>
    </xf>
    <xf numFmtId="0" fontId="22" fillId="24" borderId="84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60" xfId="0" applyFont="1" applyBorder="1" applyAlignment="1">
      <alignment horizontal="left" vertical="center"/>
    </xf>
    <xf numFmtId="0" fontId="22" fillId="0" borderId="74" xfId="0" applyFont="1" applyBorder="1" applyAlignment="1">
      <alignment vertical="center" textRotation="180" shrinkToFit="1"/>
    </xf>
    <xf numFmtId="180" fontId="27" fillId="0" borderId="85" xfId="0" applyNumberFormat="1" applyFont="1" applyBorder="1" applyAlignment="1">
      <alignment horizontal="right"/>
    </xf>
    <xf numFmtId="0" fontId="27" fillId="0" borderId="74" xfId="0" applyFont="1" applyBorder="1" applyAlignment="1">
      <alignment horizontal="left"/>
    </xf>
    <xf numFmtId="0" fontId="27" fillId="0" borderId="86" xfId="0" applyFont="1" applyBorder="1" applyAlignment="1">
      <alignment horizontal="center"/>
    </xf>
    <xf numFmtId="0" fontId="28" fillId="0" borderId="57" xfId="0" applyFont="1" applyBorder="1" applyAlignment="1">
      <alignment vertical="center" shrinkToFit="1"/>
    </xf>
    <xf numFmtId="0" fontId="28" fillId="0" borderId="71" xfId="0" applyFont="1" applyBorder="1">
      <alignment vertical="center"/>
    </xf>
    <xf numFmtId="0" fontId="22" fillId="0" borderId="81" xfId="0" applyFont="1" applyBorder="1">
      <alignment vertical="center"/>
    </xf>
    <xf numFmtId="0" fontId="28" fillId="0" borderId="27" xfId="0" applyFont="1" applyBorder="1" applyAlignment="1">
      <alignment horizontal="right"/>
    </xf>
    <xf numFmtId="0" fontId="22" fillId="0" borderId="87" xfId="0" applyFont="1" applyBorder="1">
      <alignment vertical="center"/>
    </xf>
    <xf numFmtId="0" fontId="22" fillId="0" borderId="0" xfId="19" applyFont="1"/>
    <xf numFmtId="0" fontId="22" fillId="0" borderId="0" xfId="19" applyFont="1" applyAlignment="1">
      <alignment vertical="center"/>
    </xf>
    <xf numFmtId="0" fontId="34" fillId="0" borderId="90" xfId="19" applyFont="1" applyBorder="1"/>
    <xf numFmtId="180" fontId="34" fillId="0" borderId="38" xfId="19" applyNumberFormat="1" applyFont="1" applyBorder="1"/>
    <xf numFmtId="0" fontId="34" fillId="0" borderId="41" xfId="19" applyFont="1" applyBorder="1"/>
    <xf numFmtId="180" fontId="34" fillId="0" borderId="36" xfId="19" applyNumberFormat="1" applyFont="1" applyBorder="1"/>
    <xf numFmtId="180" fontId="34" fillId="0" borderId="39" xfId="19" applyNumberFormat="1" applyFont="1" applyBorder="1"/>
    <xf numFmtId="0" fontId="22" fillId="0" borderId="21" xfId="0" applyFont="1" applyBorder="1" applyAlignment="1">
      <alignment vertical="center" shrinkToFit="1"/>
    </xf>
    <xf numFmtId="0" fontId="22" fillId="0" borderId="71" xfId="0" applyFont="1" applyBorder="1" applyAlignment="1">
      <alignment vertical="center" shrinkToFit="1"/>
    </xf>
    <xf numFmtId="0" fontId="34" fillId="0" borderId="70" xfId="19" applyFont="1" applyBorder="1"/>
    <xf numFmtId="179" fontId="34" fillId="0" borderId="69" xfId="19" applyNumberFormat="1" applyFont="1" applyBorder="1"/>
    <xf numFmtId="178" fontId="20" fillId="0" borderId="42" xfId="0" applyNumberFormat="1" applyFont="1" applyBorder="1" applyAlignment="1">
      <alignment horizontal="center" vertical="center" wrapText="1"/>
    </xf>
    <xf numFmtId="178" fontId="20" fillId="0" borderId="43" xfId="0" applyNumberFormat="1" applyFont="1" applyBorder="1" applyAlignment="1">
      <alignment horizontal="center" vertical="center" wrapText="1"/>
    </xf>
    <xf numFmtId="178" fontId="20" fillId="0" borderId="46" xfId="0" applyNumberFormat="1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 shrinkToFit="1"/>
    </xf>
    <xf numFmtId="0" fontId="39" fillId="0" borderId="58" xfId="0" applyFont="1" applyBorder="1" applyAlignment="1">
      <alignment horizontal="center" vertical="center" shrinkToFit="1"/>
    </xf>
    <xf numFmtId="0" fontId="39" fillId="0" borderId="4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48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48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67" xfId="0" applyFont="1" applyBorder="1" applyAlignment="1">
      <alignment horizontal="center" vertical="center" shrinkToFit="1"/>
    </xf>
    <xf numFmtId="0" fontId="39" fillId="0" borderId="63" xfId="0" applyFont="1" applyBorder="1" applyAlignment="1">
      <alignment horizontal="center" vertical="center" shrinkToFit="1"/>
    </xf>
    <xf numFmtId="178" fontId="20" fillId="0" borderId="91" xfId="0" applyNumberFormat="1" applyFont="1" applyBorder="1" applyAlignment="1">
      <alignment horizontal="center" vertical="center" wrapText="1"/>
    </xf>
    <xf numFmtId="178" fontId="20" fillId="0" borderId="72" xfId="0" applyNumberFormat="1" applyFont="1" applyBorder="1" applyAlignment="1">
      <alignment horizontal="center" vertical="center" wrapText="1"/>
    </xf>
    <xf numFmtId="178" fontId="20" fillId="0" borderId="88" xfId="0" applyNumberFormat="1" applyFont="1" applyBorder="1" applyAlignment="1">
      <alignment horizontal="center" vertical="center" wrapText="1"/>
    </xf>
    <xf numFmtId="178" fontId="20" fillId="0" borderId="57" xfId="0" applyNumberFormat="1" applyFont="1" applyBorder="1" applyAlignment="1">
      <alignment horizontal="center" vertical="center" wrapText="1"/>
    </xf>
    <xf numFmtId="178" fontId="20" fillId="0" borderId="0" xfId="0" applyNumberFormat="1" applyFont="1" applyAlignment="1">
      <alignment horizontal="center" vertical="center" wrapText="1"/>
    </xf>
    <xf numFmtId="178" fontId="20" fillId="0" borderId="56" xfId="0" applyNumberFormat="1" applyFont="1" applyBorder="1" applyAlignment="1">
      <alignment horizontal="center" vertical="center" wrapText="1"/>
    </xf>
    <xf numFmtId="178" fontId="20" fillId="0" borderId="69" xfId="0" applyNumberFormat="1" applyFont="1" applyBorder="1" applyAlignment="1">
      <alignment horizontal="center" vertical="center" wrapText="1"/>
    </xf>
    <xf numFmtId="178" fontId="20" fillId="0" borderId="33" xfId="0" applyNumberFormat="1" applyFont="1" applyBorder="1" applyAlignment="1">
      <alignment horizontal="center" vertical="center" wrapText="1"/>
    </xf>
    <xf numFmtId="178" fontId="20" fillId="0" borderId="89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78" fontId="20" fillId="0" borderId="76" xfId="0" applyNumberFormat="1" applyFont="1" applyBorder="1" applyAlignment="1">
      <alignment horizontal="center" vertical="center" wrapText="1"/>
    </xf>
    <xf numFmtId="178" fontId="20" fillId="0" borderId="77" xfId="0" applyNumberFormat="1" applyFont="1" applyBorder="1" applyAlignment="1">
      <alignment horizontal="center" vertical="center" wrapText="1"/>
    </xf>
    <xf numFmtId="178" fontId="20" fillId="0" borderId="49" xfId="0" applyNumberFormat="1" applyFont="1" applyBorder="1" applyAlignment="1">
      <alignment horizontal="center" vertical="center" wrapText="1"/>
    </xf>
    <xf numFmtId="178" fontId="20" fillId="0" borderId="78" xfId="0" applyNumberFormat="1" applyFont="1" applyBorder="1" applyAlignment="1">
      <alignment horizontal="center" vertical="center" wrapText="1"/>
    </xf>
    <xf numFmtId="0" fontId="39" fillId="0" borderId="57" xfId="0" applyFont="1" applyBorder="1" applyAlignment="1">
      <alignment horizontal="center" vertical="center" shrinkToFit="1"/>
    </xf>
    <xf numFmtId="0" fontId="39" fillId="0" borderId="45" xfId="0" applyFont="1" applyBorder="1" applyAlignment="1">
      <alignment horizontal="center" vertical="center" shrinkToFit="1"/>
    </xf>
    <xf numFmtId="0" fontId="39" fillId="0" borderId="62" xfId="0" applyFont="1" applyBorder="1" applyAlignment="1">
      <alignment horizontal="center" vertical="center" shrinkToFit="1"/>
    </xf>
    <xf numFmtId="0" fontId="39" fillId="0" borderId="61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39" fillId="0" borderId="56" xfId="0" applyFont="1" applyBorder="1" applyAlignment="1">
      <alignment horizontal="center" vertical="center" shrinkToFit="1"/>
    </xf>
    <xf numFmtId="0" fontId="38" fillId="0" borderId="0" xfId="19" applyFont="1" applyAlignment="1">
      <alignment horizontal="left" vertical="center"/>
    </xf>
    <xf numFmtId="0" fontId="39" fillId="0" borderId="57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41" fillId="0" borderId="57" xfId="0" applyFont="1" applyBorder="1" applyAlignment="1">
      <alignment horizontal="center" vertical="center" shrinkToFit="1"/>
    </xf>
    <xf numFmtId="0" fontId="41" fillId="0" borderId="61" xfId="0" applyFont="1" applyBorder="1" applyAlignment="1">
      <alignment horizontal="center" vertical="center" shrinkToFit="1"/>
    </xf>
    <xf numFmtId="0" fontId="39" fillId="0" borderId="57" xfId="0" applyFont="1" applyBorder="1" applyAlignment="1">
      <alignment horizontal="center" vertical="center" wrapText="1"/>
    </xf>
    <xf numFmtId="0" fontId="39" fillId="0" borderId="61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shrinkToFit="1"/>
    </xf>
    <xf numFmtId="0" fontId="39" fillId="0" borderId="54" xfId="0" applyFont="1" applyBorder="1" applyAlignment="1">
      <alignment horizontal="center" vertical="center" shrinkToFit="1"/>
    </xf>
    <xf numFmtId="178" fontId="20" fillId="0" borderId="51" xfId="0" applyNumberFormat="1" applyFont="1" applyBorder="1" applyAlignment="1">
      <alignment horizontal="center" vertical="center" wrapText="1"/>
    </xf>
    <xf numFmtId="178" fontId="20" fillId="0" borderId="52" xfId="0" applyNumberFormat="1" applyFont="1" applyBorder="1" applyAlignment="1">
      <alignment horizontal="center" vertical="center" wrapText="1"/>
    </xf>
    <xf numFmtId="178" fontId="20" fillId="0" borderId="53" xfId="0" applyNumberFormat="1" applyFont="1" applyBorder="1" applyAlignment="1">
      <alignment horizontal="center" vertical="center" wrapText="1"/>
    </xf>
    <xf numFmtId="178" fontId="20" fillId="0" borderId="54" xfId="0" applyNumberFormat="1" applyFont="1" applyBorder="1" applyAlignment="1">
      <alignment horizontal="center" vertical="center" wrapText="1"/>
    </xf>
    <xf numFmtId="178" fontId="20" fillId="0" borderId="44" xfId="0" applyNumberFormat="1" applyFont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 shrinkToFit="1"/>
    </xf>
    <xf numFmtId="0" fontId="39" fillId="0" borderId="50" xfId="0" applyFont="1" applyBorder="1" applyAlignment="1">
      <alignment horizontal="center" vertical="center" shrinkToFit="1"/>
    </xf>
    <xf numFmtId="0" fontId="39" fillId="0" borderId="75" xfId="0" applyFont="1" applyBorder="1" applyAlignment="1">
      <alignment horizontal="center" vertical="center" shrinkToFit="1"/>
    </xf>
    <xf numFmtId="0" fontId="39" fillId="0" borderId="61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9" fillId="0" borderId="59" xfId="0" applyFont="1" applyBorder="1" applyAlignment="1">
      <alignment horizontal="center" vertical="center" shrinkToFit="1"/>
    </xf>
    <xf numFmtId="0" fontId="39" fillId="0" borderId="60" xfId="0" applyFont="1" applyBorder="1" applyAlignment="1">
      <alignment horizontal="center" vertical="center" shrinkToFit="1"/>
    </xf>
    <xf numFmtId="0" fontId="41" fillId="0" borderId="56" xfId="0" applyFont="1" applyBorder="1" applyAlignment="1">
      <alignment horizontal="center" vertical="center" shrinkToFit="1"/>
    </xf>
    <xf numFmtId="0" fontId="39" fillId="0" borderId="51" xfId="0" applyFont="1" applyBorder="1" applyAlignment="1">
      <alignment horizontal="center" vertical="center" shrinkToFit="1"/>
    </xf>
    <xf numFmtId="0" fontId="39" fillId="0" borderId="52" xfId="0" applyFont="1" applyBorder="1" applyAlignment="1">
      <alignment horizontal="center" vertical="center" shrinkToFit="1"/>
    </xf>
    <xf numFmtId="0" fontId="39" fillId="0" borderId="55" xfId="0" applyFont="1" applyBorder="1" applyAlignment="1">
      <alignment horizontal="center" vertical="center" shrinkToFit="1"/>
    </xf>
    <xf numFmtId="0" fontId="39" fillId="0" borderId="65" xfId="0" applyFont="1" applyBorder="1" applyAlignment="1">
      <alignment horizontal="center" vertical="center" shrinkToFit="1"/>
    </xf>
    <xf numFmtId="178" fontId="20" fillId="0" borderId="67" xfId="0" applyNumberFormat="1" applyFont="1" applyBorder="1" applyAlignment="1">
      <alignment horizontal="center" vertical="center" wrapText="1"/>
    </xf>
    <xf numFmtId="178" fontId="20" fillId="0" borderId="63" xfId="0" applyNumberFormat="1" applyFont="1" applyBorder="1" applyAlignment="1">
      <alignment horizontal="center" vertical="center" wrapText="1"/>
    </xf>
    <xf numFmtId="0" fontId="41" fillId="0" borderId="56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textRotation="255" shrinkToFit="1"/>
    </xf>
    <xf numFmtId="0" fontId="24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37" fillId="0" borderId="0" xfId="0" applyFont="1" applyAlignment="1">
      <alignment horizontal="left" vertical="center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74" xfId="0" applyFont="1" applyBorder="1" applyAlignment="1">
      <alignment horizontal="center" vertical="center" wrapText="1" shrinkToFit="1"/>
    </xf>
    <xf numFmtId="0" fontId="42" fillId="0" borderId="57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00FF"/>
      <color rgb="FFFF3399"/>
      <color rgb="FF3366FF"/>
      <color rgb="FFCC3399"/>
      <color rgb="FF008000"/>
      <color rgb="FF009999"/>
      <color rgb="FF66FF33"/>
      <color rgb="FF00CC00"/>
      <color rgb="FF9999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32657</xdr:colOff>
      <xdr:row>1</xdr:row>
      <xdr:rowOff>10888</xdr:rowOff>
    </xdr:from>
    <xdr:to>
      <xdr:col>20</xdr:col>
      <xdr:colOff>478974</xdr:colOff>
      <xdr:row>1</xdr:row>
      <xdr:rowOff>381002</xdr:rowOff>
    </xdr:to>
    <xdr:sp macro="" textlink="">
      <xdr:nvSpPr>
        <xdr:cNvPr id="2" name="WordArt 2433">
          <a:extLst>
            <a:ext uri="{FF2B5EF4-FFF2-40B4-BE49-F238E27FC236}">
              <a16:creationId xmlns:a16="http://schemas.microsoft.com/office/drawing/2014/main" id="{0A0D7F41-9F47-4BFE-B516-44C767F5F0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16543" y="217717"/>
          <a:ext cx="1905002" cy="370114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3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月素食菜單</a:t>
          </a:r>
        </a:p>
      </xdr:txBody>
    </xdr:sp>
    <xdr:clientData/>
  </xdr:twoCellAnchor>
  <xdr:twoCellAnchor editAs="oneCell">
    <xdr:from>
      <xdr:col>1</xdr:col>
      <xdr:colOff>283028</xdr:colOff>
      <xdr:row>0</xdr:row>
      <xdr:rowOff>0</xdr:rowOff>
    </xdr:from>
    <xdr:to>
      <xdr:col>3</xdr:col>
      <xdr:colOff>71104</xdr:colOff>
      <xdr:row>1</xdr:row>
      <xdr:rowOff>304800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99A9F043-580B-4E13-8149-EB54008E3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85" y="0"/>
          <a:ext cx="1246762" cy="511629"/>
        </a:xfrm>
        <a:prstGeom prst="rect">
          <a:avLst/>
        </a:prstGeom>
      </xdr:spPr>
    </xdr:pic>
    <xdr:clientData/>
  </xdr:twoCellAnchor>
  <xdr:twoCellAnchor editAs="oneCell">
    <xdr:from>
      <xdr:col>17</xdr:col>
      <xdr:colOff>685800</xdr:colOff>
      <xdr:row>41</xdr:row>
      <xdr:rowOff>65313</xdr:rowOff>
    </xdr:from>
    <xdr:to>
      <xdr:col>20</xdr:col>
      <xdr:colOff>472441</xdr:colOff>
      <xdr:row>43</xdr:row>
      <xdr:rowOff>87085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74C02554-BD71-4B33-A0B8-B7482DFF40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12540343" y="9568542"/>
          <a:ext cx="1974669" cy="522514"/>
        </a:xfrm>
        <a:prstGeom prst="rect">
          <a:avLst/>
        </a:prstGeom>
      </xdr:spPr>
    </xdr:pic>
    <xdr:clientData/>
  </xdr:twoCellAnchor>
  <xdr:twoCellAnchor editAs="oneCell">
    <xdr:from>
      <xdr:col>17</xdr:col>
      <xdr:colOff>664029</xdr:colOff>
      <xdr:row>43</xdr:row>
      <xdr:rowOff>163285</xdr:rowOff>
    </xdr:from>
    <xdr:to>
      <xdr:col>20</xdr:col>
      <xdr:colOff>537756</xdr:colOff>
      <xdr:row>45</xdr:row>
      <xdr:rowOff>136434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C56A588F-2077-41B2-BED5-567545E86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0" t="33613" b="21918"/>
        <a:stretch/>
      </xdr:blipFill>
      <xdr:spPr>
        <a:xfrm>
          <a:off x="12518572" y="10167256"/>
          <a:ext cx="2061755" cy="473892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185057</xdr:rowOff>
    </xdr:from>
    <xdr:to>
      <xdr:col>7</xdr:col>
      <xdr:colOff>91441</xdr:colOff>
      <xdr:row>1</xdr:row>
      <xdr:rowOff>340178</xdr:rowOff>
    </xdr:to>
    <xdr:sp macro="" textlink="">
      <xdr:nvSpPr>
        <xdr:cNvPr id="6" name="WordArt 16">
          <a:extLst>
            <a:ext uri="{FF2B5EF4-FFF2-40B4-BE49-F238E27FC236}">
              <a16:creationId xmlns:a16="http://schemas.microsoft.com/office/drawing/2014/main" id="{3C2D3341-CE1F-46BC-84C4-4240374236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02429" y="185057"/>
          <a:ext cx="1550126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56"/>
  <sheetViews>
    <sheetView tabSelected="1" zoomScale="70" zoomScaleNormal="70" workbookViewId="0">
      <selection activeCell="N25" sqref="N25:Q25"/>
    </sheetView>
  </sheetViews>
  <sheetFormatPr defaultColWidth="9" defaultRowHeight="16.2"/>
  <cols>
    <col min="1" max="1" width="2.6640625" style="80" customWidth="1"/>
    <col min="2" max="21" width="10.6640625" style="82" customWidth="1"/>
    <col min="22" max="16384" width="9" style="80"/>
  </cols>
  <sheetData>
    <row r="2" spans="2:21" ht="35.1" customHeight="1" thickBot="1">
      <c r="B2" s="190"/>
      <c r="C2" s="190"/>
      <c r="D2" s="190"/>
      <c r="E2" s="190"/>
      <c r="F2" s="190"/>
      <c r="H2" s="201"/>
      <c r="I2" s="201"/>
      <c r="J2" s="201"/>
      <c r="K2" s="201"/>
      <c r="L2" s="201"/>
      <c r="M2" s="201"/>
      <c r="N2" s="201"/>
      <c r="O2" s="201"/>
      <c r="P2" s="201"/>
      <c r="Q2" s="141"/>
      <c r="R2" s="141"/>
      <c r="S2" s="141"/>
      <c r="T2" s="141"/>
    </row>
    <row r="3" spans="2:21" s="134" customFormat="1" ht="16.5" customHeight="1">
      <c r="B3" s="191" t="s">
        <v>216</v>
      </c>
      <c r="C3" s="192"/>
      <c r="D3" s="192"/>
      <c r="E3" s="193"/>
      <c r="F3" s="170" t="s">
        <v>217</v>
      </c>
      <c r="G3" s="192"/>
      <c r="H3" s="192"/>
      <c r="I3" s="193"/>
      <c r="J3" s="170" t="s">
        <v>218</v>
      </c>
      <c r="K3" s="192"/>
      <c r="L3" s="192"/>
      <c r="M3" s="193"/>
      <c r="N3" s="170" t="s">
        <v>219</v>
      </c>
      <c r="O3" s="192"/>
      <c r="P3" s="192"/>
      <c r="Q3" s="193"/>
      <c r="R3" s="170" t="s">
        <v>220</v>
      </c>
      <c r="S3" s="192"/>
      <c r="T3" s="192"/>
      <c r="U3" s="194"/>
    </row>
    <row r="4" spans="2:21" s="157" customFormat="1" ht="19.95" customHeight="1">
      <c r="B4" s="175" t="s">
        <v>65</v>
      </c>
      <c r="C4" s="176"/>
      <c r="D4" s="176"/>
      <c r="E4" s="176"/>
      <c r="F4" s="195" t="s">
        <v>112</v>
      </c>
      <c r="G4" s="176"/>
      <c r="H4" s="176"/>
      <c r="I4" s="176"/>
      <c r="J4" s="196" t="s">
        <v>65</v>
      </c>
      <c r="K4" s="172"/>
      <c r="L4" s="172"/>
      <c r="M4" s="197"/>
      <c r="N4" s="195" t="s">
        <v>70</v>
      </c>
      <c r="O4" s="176"/>
      <c r="P4" s="176"/>
      <c r="Q4" s="198"/>
      <c r="R4" s="199" t="s">
        <v>268</v>
      </c>
      <c r="S4" s="176"/>
      <c r="T4" s="176"/>
      <c r="U4" s="200"/>
    </row>
    <row r="5" spans="2:21" s="157" customFormat="1" ht="19.95" customHeight="1">
      <c r="B5" s="173" t="s">
        <v>107</v>
      </c>
      <c r="C5" s="174"/>
      <c r="D5" s="174"/>
      <c r="E5" s="174"/>
      <c r="F5" s="202" t="s">
        <v>151</v>
      </c>
      <c r="G5" s="174"/>
      <c r="H5" s="174"/>
      <c r="I5" s="174"/>
      <c r="J5" s="195" t="s">
        <v>211</v>
      </c>
      <c r="K5" s="176"/>
      <c r="L5" s="176"/>
      <c r="M5" s="198"/>
      <c r="N5" s="195" t="s">
        <v>262</v>
      </c>
      <c r="O5" s="176"/>
      <c r="P5" s="176"/>
      <c r="Q5" s="198"/>
      <c r="R5" s="202" t="s">
        <v>142</v>
      </c>
      <c r="S5" s="174"/>
      <c r="T5" s="174"/>
      <c r="U5" s="203"/>
    </row>
    <row r="6" spans="2:21" s="157" customFormat="1" ht="19.95" customHeight="1">
      <c r="B6" s="204" t="s">
        <v>273</v>
      </c>
      <c r="C6" s="205"/>
      <c r="D6" s="205"/>
      <c r="E6" s="205"/>
      <c r="F6" s="195" t="s">
        <v>248</v>
      </c>
      <c r="G6" s="176"/>
      <c r="H6" s="176"/>
      <c r="I6" s="176"/>
      <c r="J6" s="195" t="s">
        <v>143</v>
      </c>
      <c r="K6" s="176"/>
      <c r="L6" s="176"/>
      <c r="M6" s="198"/>
      <c r="N6" s="206" t="s">
        <v>271</v>
      </c>
      <c r="O6" s="205"/>
      <c r="P6" s="205"/>
      <c r="Q6" s="207"/>
      <c r="R6" s="202" t="s">
        <v>259</v>
      </c>
      <c r="S6" s="174"/>
      <c r="T6" s="174"/>
      <c r="U6" s="203"/>
    </row>
    <row r="7" spans="2:21" s="157" customFormat="1" ht="19.95" customHeight="1">
      <c r="B7" s="175" t="s">
        <v>192</v>
      </c>
      <c r="C7" s="176"/>
      <c r="D7" s="176"/>
      <c r="E7" s="176"/>
      <c r="F7" s="206" t="s">
        <v>270</v>
      </c>
      <c r="G7" s="205"/>
      <c r="H7" s="205"/>
      <c r="I7" s="205"/>
      <c r="J7" s="195" t="s">
        <v>261</v>
      </c>
      <c r="K7" s="176"/>
      <c r="L7" s="176"/>
      <c r="M7" s="198"/>
      <c r="N7" s="195" t="s">
        <v>173</v>
      </c>
      <c r="O7" s="176"/>
      <c r="P7" s="176"/>
      <c r="Q7" s="198"/>
      <c r="R7" s="195" t="s">
        <v>150</v>
      </c>
      <c r="S7" s="176"/>
      <c r="T7" s="176"/>
      <c r="U7" s="200"/>
    </row>
    <row r="8" spans="2:21" s="157" customFormat="1" ht="19.95" customHeight="1">
      <c r="B8" s="177" t="s">
        <v>272</v>
      </c>
      <c r="C8" s="178"/>
      <c r="D8" s="178"/>
      <c r="E8" s="178"/>
      <c r="F8" s="208" t="s">
        <v>272</v>
      </c>
      <c r="G8" s="178"/>
      <c r="H8" s="178"/>
      <c r="I8" s="178"/>
      <c r="J8" s="208" t="s">
        <v>272</v>
      </c>
      <c r="K8" s="178"/>
      <c r="L8" s="178"/>
      <c r="M8" s="209"/>
      <c r="N8" s="208" t="s">
        <v>272</v>
      </c>
      <c r="O8" s="178"/>
      <c r="P8" s="178"/>
      <c r="Q8" s="209"/>
      <c r="R8" s="208" t="s">
        <v>272</v>
      </c>
      <c r="S8" s="178"/>
      <c r="T8" s="178"/>
      <c r="U8" s="210"/>
    </row>
    <row r="9" spans="2:21" s="157" customFormat="1" ht="19.95" customHeight="1">
      <c r="B9" s="179" t="s">
        <v>237</v>
      </c>
      <c r="C9" s="180"/>
      <c r="D9" s="180"/>
      <c r="E9" s="180"/>
      <c r="F9" s="211" t="s">
        <v>238</v>
      </c>
      <c r="G9" s="180"/>
      <c r="H9" s="180"/>
      <c r="I9" s="180"/>
      <c r="J9" s="211" t="s">
        <v>91</v>
      </c>
      <c r="K9" s="180"/>
      <c r="L9" s="180"/>
      <c r="M9" s="212"/>
      <c r="N9" s="211" t="s">
        <v>179</v>
      </c>
      <c r="O9" s="180"/>
      <c r="P9" s="180"/>
      <c r="Q9" s="212"/>
      <c r="R9" s="195" t="s">
        <v>109</v>
      </c>
      <c r="S9" s="176"/>
      <c r="T9" s="176"/>
      <c r="U9" s="200"/>
    </row>
    <row r="10" spans="2:21" s="90" customFormat="1" ht="12.9" customHeight="1">
      <c r="B10" s="114" t="s">
        <v>44</v>
      </c>
      <c r="C10" s="92">
        <f>第一週明細!W12</f>
        <v>835.9</v>
      </c>
      <c r="D10" s="116" t="s">
        <v>45</v>
      </c>
      <c r="E10" s="92">
        <f>第一週明細!W8</f>
        <v>27.5</v>
      </c>
      <c r="F10" s="115" t="s">
        <v>44</v>
      </c>
      <c r="G10" s="92">
        <f>第一週明細!W20</f>
        <v>814.2</v>
      </c>
      <c r="H10" s="116" t="s">
        <v>45</v>
      </c>
      <c r="I10" s="92">
        <f>第一週明細!W16</f>
        <v>27</v>
      </c>
      <c r="J10" s="102" t="s">
        <v>44</v>
      </c>
      <c r="K10" s="92">
        <f>第一週明細!W28</f>
        <v>821.3</v>
      </c>
      <c r="L10" s="116" t="s">
        <v>45</v>
      </c>
      <c r="M10" s="92">
        <f>第一週明細!W24</f>
        <v>26.5</v>
      </c>
      <c r="N10" s="102" t="s">
        <v>44</v>
      </c>
      <c r="O10" s="92">
        <f>第一週明細!W36</f>
        <v>863.2</v>
      </c>
      <c r="P10" s="116" t="s">
        <v>45</v>
      </c>
      <c r="Q10" s="92">
        <f>第一週明細!W32</f>
        <v>28</v>
      </c>
      <c r="R10" s="93" t="s">
        <v>44</v>
      </c>
      <c r="S10" s="92">
        <f>第一週明細!W44</f>
        <v>847.1</v>
      </c>
      <c r="T10" s="116" t="s">
        <v>45</v>
      </c>
      <c r="U10" s="162">
        <f>第一週明細!W40</f>
        <v>27.5</v>
      </c>
    </row>
    <row r="11" spans="2:21" s="90" customFormat="1" ht="12.9" customHeight="1" thickBot="1">
      <c r="B11" s="159" t="s">
        <v>43</v>
      </c>
      <c r="C11" s="160">
        <f>第一週明細!W6</f>
        <v>115.5</v>
      </c>
      <c r="D11" s="161" t="s">
        <v>46</v>
      </c>
      <c r="E11" s="160">
        <f>第一週明細!W10</f>
        <v>31.6</v>
      </c>
      <c r="F11" s="112" t="s">
        <v>43</v>
      </c>
      <c r="G11" s="160">
        <f>第一週明細!W14</f>
        <v>112.5</v>
      </c>
      <c r="H11" s="161" t="s">
        <v>46</v>
      </c>
      <c r="I11" s="160">
        <f>第一週明細!W18</f>
        <v>30.3</v>
      </c>
      <c r="J11" s="97" t="s">
        <v>7</v>
      </c>
      <c r="K11" s="160">
        <f>第一週明細!W22</f>
        <v>115.5</v>
      </c>
      <c r="L11" s="161" t="s">
        <v>46</v>
      </c>
      <c r="M11" s="160">
        <f>第一週明細!W26</f>
        <v>30.2</v>
      </c>
      <c r="N11" s="97" t="s">
        <v>7</v>
      </c>
      <c r="O11" s="160">
        <f>第一週明細!W30</f>
        <v>120</v>
      </c>
      <c r="P11" s="161" t="s">
        <v>46</v>
      </c>
      <c r="Q11" s="160">
        <f>第一週明細!W34</f>
        <v>32.799999999999997</v>
      </c>
      <c r="R11" s="97" t="s">
        <v>7</v>
      </c>
      <c r="S11" s="160">
        <f>第一週明細!W38</f>
        <v>118</v>
      </c>
      <c r="T11" s="161" t="s">
        <v>46</v>
      </c>
      <c r="U11" s="163">
        <f>第一週明細!W42</f>
        <v>31.9</v>
      </c>
    </row>
    <row r="12" spans="2:21" s="134" customFormat="1" ht="16.5" customHeight="1">
      <c r="B12" s="213" t="s">
        <v>221</v>
      </c>
      <c r="C12" s="214"/>
      <c r="D12" s="214"/>
      <c r="E12" s="215"/>
      <c r="F12" s="214" t="s">
        <v>222</v>
      </c>
      <c r="G12" s="214"/>
      <c r="H12" s="214"/>
      <c r="I12" s="214"/>
      <c r="J12" s="216" t="s">
        <v>223</v>
      </c>
      <c r="K12" s="214"/>
      <c r="L12" s="214"/>
      <c r="M12" s="215"/>
      <c r="N12" s="214" t="s">
        <v>224</v>
      </c>
      <c r="O12" s="214"/>
      <c r="P12" s="214"/>
      <c r="Q12" s="215"/>
      <c r="R12" s="169" t="s">
        <v>225</v>
      </c>
      <c r="S12" s="169"/>
      <c r="T12" s="169"/>
      <c r="U12" s="217"/>
    </row>
    <row r="13" spans="2:21" s="157" customFormat="1" ht="19.95" customHeight="1">
      <c r="B13" s="218" t="s">
        <v>65</v>
      </c>
      <c r="C13" s="219"/>
      <c r="D13" s="219"/>
      <c r="E13" s="196"/>
      <c r="F13" s="196" t="s">
        <v>71</v>
      </c>
      <c r="G13" s="172"/>
      <c r="H13" s="172"/>
      <c r="I13" s="197"/>
      <c r="J13" s="196" t="s">
        <v>65</v>
      </c>
      <c r="K13" s="172"/>
      <c r="L13" s="172"/>
      <c r="M13" s="197"/>
      <c r="N13" s="195" t="s">
        <v>70</v>
      </c>
      <c r="O13" s="176"/>
      <c r="P13" s="176"/>
      <c r="Q13" s="176"/>
      <c r="R13" s="196" t="s">
        <v>269</v>
      </c>
      <c r="S13" s="172"/>
      <c r="T13" s="172"/>
      <c r="U13" s="220"/>
    </row>
    <row r="14" spans="2:21" s="157" customFormat="1" ht="19.95" customHeight="1">
      <c r="B14" s="173" t="s">
        <v>164</v>
      </c>
      <c r="C14" s="174"/>
      <c r="D14" s="174"/>
      <c r="E14" s="174"/>
      <c r="F14" s="202" t="s">
        <v>253</v>
      </c>
      <c r="G14" s="174"/>
      <c r="H14" s="174"/>
      <c r="I14" s="221"/>
      <c r="J14" s="202" t="s">
        <v>249</v>
      </c>
      <c r="K14" s="174"/>
      <c r="L14" s="174"/>
      <c r="M14" s="174"/>
      <c r="N14" s="222" t="s">
        <v>274</v>
      </c>
      <c r="O14" s="223"/>
      <c r="P14" s="223"/>
      <c r="Q14" s="223"/>
      <c r="R14" s="202" t="s">
        <v>114</v>
      </c>
      <c r="S14" s="174"/>
      <c r="T14" s="174"/>
      <c r="U14" s="203"/>
    </row>
    <row r="15" spans="2:21" s="157" customFormat="1" ht="19.95" customHeight="1">
      <c r="B15" s="224" t="s">
        <v>198</v>
      </c>
      <c r="C15" s="225"/>
      <c r="D15" s="225"/>
      <c r="E15" s="195"/>
      <c r="F15" s="195" t="s">
        <v>214</v>
      </c>
      <c r="G15" s="176"/>
      <c r="H15" s="176"/>
      <c r="I15" s="198"/>
      <c r="J15" s="195" t="s">
        <v>263</v>
      </c>
      <c r="K15" s="176"/>
      <c r="L15" s="176"/>
      <c r="M15" s="176"/>
      <c r="N15" s="195" t="s">
        <v>113</v>
      </c>
      <c r="O15" s="176"/>
      <c r="P15" s="176"/>
      <c r="Q15" s="176"/>
      <c r="R15" s="206" t="s">
        <v>270</v>
      </c>
      <c r="S15" s="205"/>
      <c r="T15" s="205"/>
      <c r="U15" s="226"/>
    </row>
    <row r="16" spans="2:21" s="157" customFormat="1" ht="19.95" customHeight="1">
      <c r="B16" s="224" t="s">
        <v>181</v>
      </c>
      <c r="C16" s="225"/>
      <c r="D16" s="225"/>
      <c r="E16" s="195"/>
      <c r="F16" s="206" t="s">
        <v>275</v>
      </c>
      <c r="G16" s="205"/>
      <c r="H16" s="205"/>
      <c r="I16" s="207"/>
      <c r="J16" s="195" t="s">
        <v>201</v>
      </c>
      <c r="K16" s="176"/>
      <c r="L16" s="176"/>
      <c r="M16" s="176"/>
      <c r="N16" s="195" t="s">
        <v>250</v>
      </c>
      <c r="O16" s="176"/>
      <c r="P16" s="176"/>
      <c r="Q16" s="176"/>
      <c r="R16" s="195" t="s">
        <v>104</v>
      </c>
      <c r="S16" s="176"/>
      <c r="T16" s="176"/>
      <c r="U16" s="200"/>
    </row>
    <row r="17" spans="2:21" s="157" customFormat="1" ht="19.95" customHeight="1">
      <c r="B17" s="177" t="s">
        <v>272</v>
      </c>
      <c r="C17" s="178"/>
      <c r="D17" s="178"/>
      <c r="E17" s="178"/>
      <c r="F17" s="208" t="s">
        <v>272</v>
      </c>
      <c r="G17" s="178"/>
      <c r="H17" s="178"/>
      <c r="I17" s="178"/>
      <c r="J17" s="208" t="s">
        <v>272</v>
      </c>
      <c r="K17" s="178"/>
      <c r="L17" s="178"/>
      <c r="M17" s="209"/>
      <c r="N17" s="208" t="s">
        <v>272</v>
      </c>
      <c r="O17" s="178"/>
      <c r="P17" s="178"/>
      <c r="Q17" s="209"/>
      <c r="R17" s="208" t="s">
        <v>272</v>
      </c>
      <c r="S17" s="178"/>
      <c r="T17" s="178"/>
      <c r="U17" s="210"/>
    </row>
    <row r="18" spans="2:21" s="157" customFormat="1" ht="19.95" customHeight="1">
      <c r="B18" s="227" t="s">
        <v>110</v>
      </c>
      <c r="C18" s="228"/>
      <c r="D18" s="228"/>
      <c r="E18" s="211"/>
      <c r="F18" s="228" t="s">
        <v>180</v>
      </c>
      <c r="G18" s="228"/>
      <c r="H18" s="228"/>
      <c r="I18" s="228"/>
      <c r="J18" s="228" t="s">
        <v>239</v>
      </c>
      <c r="K18" s="228"/>
      <c r="L18" s="228"/>
      <c r="M18" s="211"/>
      <c r="N18" s="211" t="s">
        <v>240</v>
      </c>
      <c r="O18" s="180"/>
      <c r="P18" s="180"/>
      <c r="Q18" s="180"/>
      <c r="R18" s="228" t="s">
        <v>251</v>
      </c>
      <c r="S18" s="228"/>
      <c r="T18" s="228"/>
      <c r="U18" s="229"/>
    </row>
    <row r="19" spans="2:21" s="90" customFormat="1" ht="12.9" customHeight="1">
      <c r="B19" s="91" t="s">
        <v>44</v>
      </c>
      <c r="C19" s="92">
        <f>第二週明細!W12</f>
        <v>818.3</v>
      </c>
      <c r="D19" s="93" t="s">
        <v>9</v>
      </c>
      <c r="E19" s="94">
        <f>第二週明細!W8</f>
        <v>25.5</v>
      </c>
      <c r="F19" s="93" t="s">
        <v>44</v>
      </c>
      <c r="G19" s="92">
        <f>第二週明細!W20</f>
        <v>825.7</v>
      </c>
      <c r="H19" s="93" t="s">
        <v>9</v>
      </c>
      <c r="I19" s="94">
        <f>第二週明細!W16</f>
        <v>26.5</v>
      </c>
      <c r="J19" s="93" t="s">
        <v>44</v>
      </c>
      <c r="K19" s="92">
        <f>第二週明細!W28</f>
        <v>845.6</v>
      </c>
      <c r="L19" s="93" t="s">
        <v>9</v>
      </c>
      <c r="M19" s="99">
        <f>第二週明細!W24</f>
        <v>28</v>
      </c>
      <c r="N19" s="102" t="s">
        <v>44</v>
      </c>
      <c r="O19" s="101">
        <f>第二週明細!W36</f>
        <v>841.2</v>
      </c>
      <c r="P19" s="102" t="s">
        <v>9</v>
      </c>
      <c r="Q19" s="111">
        <f>第二週明細!W32</f>
        <v>26</v>
      </c>
      <c r="R19" s="102" t="s">
        <v>44</v>
      </c>
      <c r="S19" s="101">
        <f>第二週明細!W44</f>
        <v>818.3</v>
      </c>
      <c r="T19" s="102" t="s">
        <v>9</v>
      </c>
      <c r="U19" s="121">
        <f>第二週明細!W40</f>
        <v>25.5</v>
      </c>
    </row>
    <row r="20" spans="2:21" s="90" customFormat="1" ht="12.9" customHeight="1" thickBot="1">
      <c r="B20" s="95" t="s">
        <v>7</v>
      </c>
      <c r="C20" s="96">
        <f>第二週明細!W6</f>
        <v>115</v>
      </c>
      <c r="D20" s="97" t="s">
        <v>11</v>
      </c>
      <c r="E20" s="96">
        <f>第二週明細!W10</f>
        <v>32.200000000000003</v>
      </c>
      <c r="F20" s="97" t="s">
        <v>7</v>
      </c>
      <c r="G20" s="96">
        <f>第二週明細!W14</f>
        <v>113.5</v>
      </c>
      <c r="H20" s="97" t="s">
        <v>46</v>
      </c>
      <c r="I20" s="96">
        <f>第二週明細!W18</f>
        <v>33.299999999999997</v>
      </c>
      <c r="J20" s="97" t="s">
        <v>7</v>
      </c>
      <c r="K20" s="96">
        <f>第二週明細!W22</f>
        <v>116</v>
      </c>
      <c r="L20" s="97" t="s">
        <v>11</v>
      </c>
      <c r="M20" s="100">
        <f>第二週明細!W26</f>
        <v>32.4</v>
      </c>
      <c r="N20" s="97" t="s">
        <v>7</v>
      </c>
      <c r="O20" s="96">
        <f>第二週明細!W30</f>
        <v>118.5</v>
      </c>
      <c r="P20" s="97" t="s">
        <v>11</v>
      </c>
      <c r="Q20" s="100">
        <f>第二週明細!W34</f>
        <v>33.299999999999997</v>
      </c>
      <c r="R20" s="97" t="s">
        <v>7</v>
      </c>
      <c r="S20" s="96">
        <f>第二週明細!W38</f>
        <v>115</v>
      </c>
      <c r="T20" s="97" t="s">
        <v>11</v>
      </c>
      <c r="U20" s="98">
        <f>第二週明細!W42</f>
        <v>32.200000000000003</v>
      </c>
    </row>
    <row r="21" spans="2:21" s="134" customFormat="1" ht="16.5" customHeight="1">
      <c r="B21" s="168" t="s">
        <v>226</v>
      </c>
      <c r="C21" s="169"/>
      <c r="D21" s="169"/>
      <c r="E21" s="170"/>
      <c r="F21" s="169" t="s">
        <v>227</v>
      </c>
      <c r="G21" s="169"/>
      <c r="H21" s="169"/>
      <c r="I21" s="169"/>
      <c r="J21" s="169" t="s">
        <v>228</v>
      </c>
      <c r="K21" s="169"/>
      <c r="L21" s="169"/>
      <c r="M21" s="169"/>
      <c r="N21" s="170" t="s">
        <v>229</v>
      </c>
      <c r="O21" s="192"/>
      <c r="P21" s="192"/>
      <c r="Q21" s="192"/>
      <c r="R21" s="170" t="s">
        <v>230</v>
      </c>
      <c r="S21" s="192"/>
      <c r="T21" s="192"/>
      <c r="U21" s="194"/>
    </row>
    <row r="22" spans="2:21" s="157" customFormat="1" ht="19.95" customHeight="1">
      <c r="B22" s="175" t="s">
        <v>105</v>
      </c>
      <c r="C22" s="176"/>
      <c r="D22" s="176"/>
      <c r="E22" s="176"/>
      <c r="F22" s="195" t="s">
        <v>111</v>
      </c>
      <c r="G22" s="176"/>
      <c r="H22" s="176"/>
      <c r="I22" s="198"/>
      <c r="J22" s="196" t="s">
        <v>65</v>
      </c>
      <c r="K22" s="172"/>
      <c r="L22" s="172"/>
      <c r="M22" s="197"/>
      <c r="N22" s="195" t="s">
        <v>123</v>
      </c>
      <c r="O22" s="176"/>
      <c r="P22" s="176"/>
      <c r="Q22" s="176"/>
      <c r="R22" s="195" t="s">
        <v>268</v>
      </c>
      <c r="S22" s="176"/>
      <c r="T22" s="176"/>
      <c r="U22" s="200"/>
    </row>
    <row r="23" spans="2:21" s="157" customFormat="1" ht="19.95" customHeight="1">
      <c r="B23" s="173" t="s">
        <v>142</v>
      </c>
      <c r="C23" s="174"/>
      <c r="D23" s="174"/>
      <c r="E23" s="174"/>
      <c r="F23" s="202" t="s">
        <v>144</v>
      </c>
      <c r="G23" s="174"/>
      <c r="H23" s="174"/>
      <c r="I23" s="221"/>
      <c r="J23" s="202" t="s">
        <v>182</v>
      </c>
      <c r="K23" s="174"/>
      <c r="L23" s="174"/>
      <c r="M23" s="221"/>
      <c r="N23" s="202" t="s">
        <v>147</v>
      </c>
      <c r="O23" s="174"/>
      <c r="P23" s="174"/>
      <c r="Q23" s="174"/>
      <c r="R23" s="202" t="s">
        <v>148</v>
      </c>
      <c r="S23" s="174"/>
      <c r="T23" s="174"/>
      <c r="U23" s="203"/>
    </row>
    <row r="24" spans="2:21" s="157" customFormat="1" ht="19.95" customHeight="1">
      <c r="B24" s="204" t="s">
        <v>271</v>
      </c>
      <c r="C24" s="205"/>
      <c r="D24" s="205"/>
      <c r="E24" s="205"/>
      <c r="F24" s="195" t="s">
        <v>145</v>
      </c>
      <c r="G24" s="176"/>
      <c r="H24" s="176"/>
      <c r="I24" s="198"/>
      <c r="J24" s="206" t="s">
        <v>275</v>
      </c>
      <c r="K24" s="205"/>
      <c r="L24" s="205"/>
      <c r="M24" s="207"/>
      <c r="N24" s="202" t="s">
        <v>161</v>
      </c>
      <c r="O24" s="174"/>
      <c r="P24" s="174"/>
      <c r="Q24" s="174"/>
      <c r="R24" s="202" t="s">
        <v>106</v>
      </c>
      <c r="S24" s="174"/>
      <c r="T24" s="174"/>
      <c r="U24" s="203"/>
    </row>
    <row r="25" spans="2:21" s="157" customFormat="1" ht="19.95" customHeight="1">
      <c r="B25" s="175" t="s">
        <v>264</v>
      </c>
      <c r="C25" s="176"/>
      <c r="D25" s="176"/>
      <c r="E25" s="176"/>
      <c r="F25" s="195" t="s">
        <v>252</v>
      </c>
      <c r="G25" s="176"/>
      <c r="H25" s="176"/>
      <c r="I25" s="198"/>
      <c r="J25" s="225" t="s">
        <v>265</v>
      </c>
      <c r="K25" s="225"/>
      <c r="L25" s="225"/>
      <c r="M25" s="225"/>
      <c r="N25" s="248" t="s">
        <v>285</v>
      </c>
      <c r="O25" s="249"/>
      <c r="P25" s="249"/>
      <c r="Q25" s="249"/>
      <c r="R25" s="206" t="s">
        <v>270</v>
      </c>
      <c r="S25" s="205"/>
      <c r="T25" s="205"/>
      <c r="U25" s="226"/>
    </row>
    <row r="26" spans="2:21" s="157" customFormat="1" ht="19.95" customHeight="1">
      <c r="B26" s="177" t="s">
        <v>272</v>
      </c>
      <c r="C26" s="178"/>
      <c r="D26" s="178"/>
      <c r="E26" s="178"/>
      <c r="F26" s="208" t="s">
        <v>272</v>
      </c>
      <c r="G26" s="178"/>
      <c r="H26" s="178"/>
      <c r="I26" s="178"/>
      <c r="J26" s="208" t="s">
        <v>272</v>
      </c>
      <c r="K26" s="178"/>
      <c r="L26" s="178"/>
      <c r="M26" s="209"/>
      <c r="N26" s="208" t="s">
        <v>272</v>
      </c>
      <c r="O26" s="178"/>
      <c r="P26" s="178"/>
      <c r="Q26" s="209"/>
      <c r="R26" s="208" t="s">
        <v>272</v>
      </c>
      <c r="S26" s="178"/>
      <c r="T26" s="178"/>
      <c r="U26" s="210"/>
    </row>
    <row r="27" spans="2:21" s="157" customFormat="1" ht="19.95" customHeight="1">
      <c r="B27" s="179" t="s">
        <v>241</v>
      </c>
      <c r="C27" s="180"/>
      <c r="D27" s="180"/>
      <c r="E27" s="212"/>
      <c r="F27" s="195" t="s">
        <v>91</v>
      </c>
      <c r="G27" s="176"/>
      <c r="H27" s="176"/>
      <c r="I27" s="198"/>
      <c r="J27" s="228" t="s">
        <v>118</v>
      </c>
      <c r="K27" s="228"/>
      <c r="L27" s="228"/>
      <c r="M27" s="228"/>
      <c r="N27" s="211" t="s">
        <v>178</v>
      </c>
      <c r="O27" s="180"/>
      <c r="P27" s="180"/>
      <c r="Q27" s="180"/>
      <c r="R27" s="211" t="s">
        <v>108</v>
      </c>
      <c r="S27" s="180"/>
      <c r="T27" s="180"/>
      <c r="U27" s="230"/>
    </row>
    <row r="28" spans="2:21" s="90" customFormat="1" ht="12.9" customHeight="1">
      <c r="B28" s="91" t="s">
        <v>44</v>
      </c>
      <c r="C28" s="92">
        <f>第三週明細!W12</f>
        <v>870</v>
      </c>
      <c r="D28" s="93" t="s">
        <v>9</v>
      </c>
      <c r="E28" s="99">
        <f>第三週明細!W8</f>
        <v>28</v>
      </c>
      <c r="F28" s="93" t="s">
        <v>44</v>
      </c>
      <c r="G28" s="92">
        <f>第三週明細!W20</f>
        <v>850.3</v>
      </c>
      <c r="H28" s="93" t="s">
        <v>9</v>
      </c>
      <c r="I28" s="94">
        <f>第三週明細!W16</f>
        <v>27.5</v>
      </c>
      <c r="J28" s="93" t="s">
        <v>44</v>
      </c>
      <c r="K28" s="92">
        <f>第三週明細!W28</f>
        <v>836.1</v>
      </c>
      <c r="L28" s="93" t="s">
        <v>9</v>
      </c>
      <c r="M28" s="94">
        <f>第三週明細!W24</f>
        <v>28.5</v>
      </c>
      <c r="N28" s="102" t="s">
        <v>44</v>
      </c>
      <c r="O28" s="101">
        <f>第三週明細!W36</f>
        <v>776.9</v>
      </c>
      <c r="P28" s="102" t="s">
        <v>9</v>
      </c>
      <c r="Q28" s="111">
        <f>第三週明細!W32</f>
        <v>22.5</v>
      </c>
      <c r="R28" s="102" t="s">
        <v>44</v>
      </c>
      <c r="S28" s="101">
        <f>第三週明細!W44</f>
        <v>831</v>
      </c>
      <c r="T28" s="102" t="s">
        <v>9</v>
      </c>
      <c r="U28" s="121">
        <f>第三週明細!W40</f>
        <v>27</v>
      </c>
    </row>
    <row r="29" spans="2:21" s="90" customFormat="1" ht="12.9" customHeight="1" thickBot="1">
      <c r="B29" s="95" t="s">
        <v>7</v>
      </c>
      <c r="C29" s="96">
        <f>第三週明細!W6</f>
        <v>121.5</v>
      </c>
      <c r="D29" s="97" t="s">
        <v>11</v>
      </c>
      <c r="E29" s="100">
        <f>第三週明細!W10</f>
        <v>33</v>
      </c>
      <c r="F29" s="97" t="s">
        <v>7</v>
      </c>
      <c r="G29" s="96">
        <f>第三週明細!W14</f>
        <v>118.5</v>
      </c>
      <c r="H29" s="97" t="s">
        <v>46</v>
      </c>
      <c r="I29" s="96">
        <f>第三週明細!W18</f>
        <v>32.200000000000003</v>
      </c>
      <c r="J29" s="97" t="s">
        <v>7</v>
      </c>
      <c r="K29" s="96">
        <f>第三週明細!W22</f>
        <v>112.5</v>
      </c>
      <c r="L29" s="97" t="s">
        <v>11</v>
      </c>
      <c r="M29" s="96">
        <f>第三週明細!W26</f>
        <v>32.400000000000006</v>
      </c>
      <c r="N29" s="97" t="s">
        <v>7</v>
      </c>
      <c r="O29" s="96">
        <f>第三週明細!W30</f>
        <v>115.5</v>
      </c>
      <c r="P29" s="97" t="s">
        <v>11</v>
      </c>
      <c r="Q29" s="100">
        <f>第三週明細!W34</f>
        <v>28.1</v>
      </c>
      <c r="R29" s="97" t="s">
        <v>7</v>
      </c>
      <c r="S29" s="96">
        <f>第三週明細!W38</f>
        <v>116</v>
      </c>
      <c r="T29" s="97" t="s">
        <v>11</v>
      </c>
      <c r="U29" s="98">
        <f>第三週明細!W42</f>
        <v>31</v>
      </c>
    </row>
    <row r="30" spans="2:21" s="134" customFormat="1" ht="16.5" customHeight="1">
      <c r="B30" s="231" t="s">
        <v>231</v>
      </c>
      <c r="C30" s="232"/>
      <c r="D30" s="232"/>
      <c r="E30" s="232"/>
      <c r="F30" s="214" t="s">
        <v>232</v>
      </c>
      <c r="G30" s="214"/>
      <c r="H30" s="214"/>
      <c r="I30" s="215"/>
      <c r="J30" s="169" t="s">
        <v>233</v>
      </c>
      <c r="K30" s="169"/>
      <c r="L30" s="169"/>
      <c r="M30" s="170"/>
      <c r="N30" s="169" t="s">
        <v>234</v>
      </c>
      <c r="O30" s="169"/>
      <c r="P30" s="169"/>
      <c r="Q30" s="170"/>
      <c r="R30" s="169" t="s">
        <v>235</v>
      </c>
      <c r="S30" s="169"/>
      <c r="T30" s="169"/>
      <c r="U30" s="217"/>
    </row>
    <row r="31" spans="2:21" s="158" customFormat="1" ht="19.95" customHeight="1">
      <c r="B31" s="171" t="s">
        <v>65</v>
      </c>
      <c r="C31" s="172"/>
      <c r="D31" s="172"/>
      <c r="E31" s="172"/>
      <c r="F31" s="195" t="s">
        <v>71</v>
      </c>
      <c r="G31" s="176"/>
      <c r="H31" s="176"/>
      <c r="I31" s="176"/>
      <c r="J31" s="196" t="s">
        <v>65</v>
      </c>
      <c r="K31" s="172"/>
      <c r="L31" s="172"/>
      <c r="M31" s="197"/>
      <c r="N31" s="195" t="s">
        <v>70</v>
      </c>
      <c r="O31" s="176"/>
      <c r="P31" s="176"/>
      <c r="Q31" s="176"/>
      <c r="R31" s="195" t="s">
        <v>269</v>
      </c>
      <c r="S31" s="176"/>
      <c r="T31" s="176"/>
      <c r="U31" s="200"/>
    </row>
    <row r="32" spans="2:21" s="158" customFormat="1" ht="19.95" customHeight="1">
      <c r="B32" s="175" t="s">
        <v>183</v>
      </c>
      <c r="C32" s="176"/>
      <c r="D32" s="176"/>
      <c r="E32" s="176"/>
      <c r="F32" s="202" t="s">
        <v>255</v>
      </c>
      <c r="G32" s="174"/>
      <c r="H32" s="174"/>
      <c r="I32" s="174"/>
      <c r="J32" s="202" t="s">
        <v>142</v>
      </c>
      <c r="K32" s="174"/>
      <c r="L32" s="174"/>
      <c r="M32" s="174"/>
      <c r="N32" s="202" t="s">
        <v>256</v>
      </c>
      <c r="O32" s="174"/>
      <c r="P32" s="174"/>
      <c r="Q32" s="174"/>
      <c r="R32" s="202" t="s">
        <v>258</v>
      </c>
      <c r="S32" s="174"/>
      <c r="T32" s="174"/>
      <c r="U32" s="203"/>
    </row>
    <row r="33" spans="2:21" s="158" customFormat="1" ht="19.95" customHeight="1">
      <c r="B33" s="175" t="s">
        <v>254</v>
      </c>
      <c r="C33" s="176"/>
      <c r="D33" s="176"/>
      <c r="E33" s="176"/>
      <c r="F33" s="195" t="s">
        <v>259</v>
      </c>
      <c r="G33" s="176"/>
      <c r="H33" s="176"/>
      <c r="I33" s="176"/>
      <c r="J33" s="206" t="s">
        <v>274</v>
      </c>
      <c r="K33" s="205"/>
      <c r="L33" s="205"/>
      <c r="M33" s="205"/>
      <c r="N33" s="195" t="s">
        <v>213</v>
      </c>
      <c r="O33" s="176"/>
      <c r="P33" s="176"/>
      <c r="Q33" s="176"/>
      <c r="R33" s="222" t="s">
        <v>270</v>
      </c>
      <c r="S33" s="223"/>
      <c r="T33" s="223"/>
      <c r="U33" s="233"/>
    </row>
    <row r="34" spans="2:21" s="158" customFormat="1" ht="19.95" customHeight="1">
      <c r="B34" s="175" t="s">
        <v>267</v>
      </c>
      <c r="C34" s="176"/>
      <c r="D34" s="176"/>
      <c r="E34" s="176"/>
      <c r="F34" s="195" t="s">
        <v>201</v>
      </c>
      <c r="G34" s="176"/>
      <c r="H34" s="176"/>
      <c r="I34" s="176"/>
      <c r="J34" s="195" t="s">
        <v>169</v>
      </c>
      <c r="K34" s="176"/>
      <c r="L34" s="176"/>
      <c r="M34" s="176"/>
      <c r="N34" s="195" t="s">
        <v>149</v>
      </c>
      <c r="O34" s="176"/>
      <c r="P34" s="176"/>
      <c r="Q34" s="176"/>
      <c r="R34" s="195" t="s">
        <v>168</v>
      </c>
      <c r="S34" s="176"/>
      <c r="T34" s="176"/>
      <c r="U34" s="200"/>
    </row>
    <row r="35" spans="2:21" s="157" customFormat="1" ht="19.95" customHeight="1">
      <c r="B35" s="177" t="s">
        <v>272</v>
      </c>
      <c r="C35" s="178"/>
      <c r="D35" s="178"/>
      <c r="E35" s="178"/>
      <c r="F35" s="208" t="s">
        <v>272</v>
      </c>
      <c r="G35" s="178"/>
      <c r="H35" s="178"/>
      <c r="I35" s="178"/>
      <c r="J35" s="208" t="s">
        <v>272</v>
      </c>
      <c r="K35" s="178"/>
      <c r="L35" s="178"/>
      <c r="M35" s="209"/>
      <c r="N35" s="208" t="s">
        <v>272</v>
      </c>
      <c r="O35" s="178"/>
      <c r="P35" s="178"/>
      <c r="Q35" s="209"/>
      <c r="R35" s="208" t="s">
        <v>272</v>
      </c>
      <c r="S35" s="178"/>
      <c r="T35" s="178"/>
      <c r="U35" s="210"/>
    </row>
    <row r="36" spans="2:21" s="158" customFormat="1" ht="19.95" customHeight="1">
      <c r="B36" s="179" t="s">
        <v>109</v>
      </c>
      <c r="C36" s="180"/>
      <c r="D36" s="180"/>
      <c r="E36" s="180"/>
      <c r="F36" s="211" t="s">
        <v>251</v>
      </c>
      <c r="G36" s="180"/>
      <c r="H36" s="180"/>
      <c r="I36" s="180"/>
      <c r="J36" s="195" t="s">
        <v>110</v>
      </c>
      <c r="K36" s="176"/>
      <c r="L36" s="176"/>
      <c r="M36" s="176"/>
      <c r="N36" s="211" t="s">
        <v>242</v>
      </c>
      <c r="O36" s="180"/>
      <c r="P36" s="180"/>
      <c r="Q36" s="180"/>
      <c r="R36" s="228" t="s">
        <v>243</v>
      </c>
      <c r="S36" s="228"/>
      <c r="T36" s="228"/>
      <c r="U36" s="229"/>
    </row>
    <row r="37" spans="2:21" s="90" customFormat="1" ht="12.9" customHeight="1">
      <c r="B37" s="114" t="s">
        <v>44</v>
      </c>
      <c r="C37" s="92">
        <f>'第四週明細 '!W12</f>
        <v>830.1</v>
      </c>
      <c r="D37" s="116" t="s">
        <v>45</v>
      </c>
      <c r="E37" s="94">
        <f>'第四週明細 '!W8</f>
        <v>26.5</v>
      </c>
      <c r="F37" s="115" t="s">
        <v>44</v>
      </c>
      <c r="G37" s="92">
        <f>'第四週明細 '!W20</f>
        <v>855.3</v>
      </c>
      <c r="H37" s="116" t="s">
        <v>45</v>
      </c>
      <c r="I37" s="99">
        <f>'第四週明細 '!W16</f>
        <v>28.5</v>
      </c>
      <c r="J37" s="93" t="s">
        <v>44</v>
      </c>
      <c r="K37" s="92">
        <f>'第四週明細 '!W28</f>
        <v>834.5</v>
      </c>
      <c r="L37" s="93" t="s">
        <v>9</v>
      </c>
      <c r="M37" s="99">
        <f>'第四週明細 '!W24</f>
        <v>26.5</v>
      </c>
      <c r="N37" s="102" t="s">
        <v>44</v>
      </c>
      <c r="O37" s="92">
        <f>'第四週明細 '!W36</f>
        <v>840.8</v>
      </c>
      <c r="P37" s="93" t="s">
        <v>9</v>
      </c>
      <c r="Q37" s="99">
        <f>'第四週明細 '!W32</f>
        <v>28</v>
      </c>
      <c r="R37" s="102" t="s">
        <v>44</v>
      </c>
      <c r="S37" s="101">
        <f>'第四週明細 '!W44</f>
        <v>848</v>
      </c>
      <c r="T37" s="102" t="s">
        <v>9</v>
      </c>
      <c r="U37" s="121">
        <f>'第四週明細 '!W40</f>
        <v>28</v>
      </c>
    </row>
    <row r="38" spans="2:21" s="90" customFormat="1" ht="12.9" customHeight="1" thickBot="1">
      <c r="B38" s="129" t="s">
        <v>43</v>
      </c>
      <c r="C38" s="132">
        <f>'第四週明細 '!W6</f>
        <v>117.5</v>
      </c>
      <c r="D38" s="125" t="s">
        <v>46</v>
      </c>
      <c r="E38" s="132">
        <f>'第四週明細 '!W10</f>
        <v>30.4</v>
      </c>
      <c r="F38" s="125" t="s">
        <v>43</v>
      </c>
      <c r="G38" s="132">
        <f>'第四週明細 '!W14</f>
        <v>116.5</v>
      </c>
      <c r="H38" s="125" t="s">
        <v>46</v>
      </c>
      <c r="I38" s="133">
        <f>'第四週明細 '!W18</f>
        <v>33.200000000000003</v>
      </c>
      <c r="J38" s="122" t="s">
        <v>7</v>
      </c>
      <c r="K38" s="123">
        <f>'第四週明細 '!W22</f>
        <v>118.5</v>
      </c>
      <c r="L38" s="122" t="s">
        <v>11</v>
      </c>
      <c r="M38" s="124">
        <f>'第四週明細 '!W26</f>
        <v>30.499999999999996</v>
      </c>
      <c r="N38" s="122" t="s">
        <v>7</v>
      </c>
      <c r="O38" s="123">
        <f>'第四週明細 '!W30</f>
        <v>115</v>
      </c>
      <c r="P38" s="122" t="s">
        <v>11</v>
      </c>
      <c r="Q38" s="124">
        <f>'第四週明細 '!W34</f>
        <v>32.200000000000003</v>
      </c>
      <c r="R38" s="97" t="s">
        <v>7</v>
      </c>
      <c r="S38" s="96">
        <f>'第四週明細 '!W38</f>
        <v>116.5</v>
      </c>
      <c r="T38" s="97" t="s">
        <v>11</v>
      </c>
      <c r="U38" s="98">
        <f>'第四週明細 '!W42</f>
        <v>32.5</v>
      </c>
    </row>
    <row r="39" spans="2:21" s="134" customFormat="1" ht="16.5" customHeight="1">
      <c r="B39" s="168" t="s">
        <v>236</v>
      </c>
      <c r="C39" s="169"/>
      <c r="D39" s="169"/>
      <c r="E39" s="170"/>
      <c r="F39" s="181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3"/>
    </row>
    <row r="40" spans="2:21" s="158" customFormat="1" ht="19.95" customHeight="1">
      <c r="B40" s="171" t="s">
        <v>65</v>
      </c>
      <c r="C40" s="172"/>
      <c r="D40" s="172"/>
      <c r="E40" s="172"/>
      <c r="F40" s="184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6"/>
    </row>
    <row r="41" spans="2:21" s="158" customFormat="1" ht="19.95" customHeight="1">
      <c r="B41" s="173" t="s">
        <v>107</v>
      </c>
      <c r="C41" s="174"/>
      <c r="D41" s="174"/>
      <c r="E41" s="174"/>
      <c r="F41" s="184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6"/>
    </row>
    <row r="42" spans="2:21" s="158" customFormat="1" ht="19.95" customHeight="1">
      <c r="B42" s="175" t="s">
        <v>257</v>
      </c>
      <c r="C42" s="176"/>
      <c r="D42" s="176"/>
      <c r="E42" s="176"/>
      <c r="F42" s="184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6"/>
    </row>
    <row r="43" spans="2:21" s="158" customFormat="1" ht="19.95" customHeight="1">
      <c r="B43" s="175" t="s">
        <v>152</v>
      </c>
      <c r="C43" s="176"/>
      <c r="D43" s="176"/>
      <c r="E43" s="176"/>
      <c r="F43" s="184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6"/>
    </row>
    <row r="44" spans="2:21" s="158" customFormat="1" ht="19.95" customHeight="1">
      <c r="B44" s="177" t="s">
        <v>272</v>
      </c>
      <c r="C44" s="178"/>
      <c r="D44" s="178"/>
      <c r="E44" s="178"/>
      <c r="F44" s="184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6"/>
    </row>
    <row r="45" spans="2:21" s="158" customFormat="1" ht="19.95" customHeight="1">
      <c r="B45" s="179" t="s">
        <v>244</v>
      </c>
      <c r="C45" s="180"/>
      <c r="D45" s="180"/>
      <c r="E45" s="180"/>
      <c r="F45" s="184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6"/>
    </row>
    <row r="46" spans="2:21" s="90" customFormat="1" ht="12.9" customHeight="1">
      <c r="B46" s="91" t="s">
        <v>44</v>
      </c>
      <c r="C46" s="94">
        <f>'第五週明細  '!W12</f>
        <v>826.2</v>
      </c>
      <c r="D46" s="93" t="s">
        <v>9</v>
      </c>
      <c r="E46" s="99">
        <f>'第五週明細  '!W8</f>
        <v>27</v>
      </c>
      <c r="F46" s="184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6"/>
    </row>
    <row r="47" spans="2:21" s="90" customFormat="1" ht="12.9" customHeight="1" thickBot="1">
      <c r="B47" s="95" t="s">
        <v>7</v>
      </c>
      <c r="C47" s="113">
        <f>'第五週明細  '!W6</f>
        <v>115</v>
      </c>
      <c r="D47" s="166" t="s">
        <v>11</v>
      </c>
      <c r="E47" s="167">
        <f>'第五週明細  '!W10</f>
        <v>30.8</v>
      </c>
      <c r="F47" s="187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9"/>
    </row>
    <row r="48" spans="2:21" s="134" customFormat="1" ht="16.5" customHeight="1"/>
    <row r="49" s="135" customFormat="1" ht="16.5" customHeight="1"/>
    <row r="50" s="135" customFormat="1" ht="16.5" customHeight="1"/>
    <row r="51" s="135" customFormat="1" ht="16.5" customHeight="1"/>
    <row r="52" s="135" customFormat="1" ht="16.5" customHeight="1"/>
    <row r="53" s="135" customFormat="1" ht="16.5" customHeight="1"/>
    <row r="54" s="135" customFormat="1" ht="16.5" customHeight="1"/>
    <row r="55" s="90" customFormat="1" ht="12.9" customHeight="1"/>
    <row r="56" s="90" customFormat="1" ht="12.9" customHeight="1"/>
  </sheetData>
  <mergeCells count="150">
    <mergeCell ref="B36:E36"/>
    <mergeCell ref="F36:I36"/>
    <mergeCell ref="J36:M36"/>
    <mergeCell ref="N36:Q36"/>
    <mergeCell ref="R36:U36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26:E26"/>
    <mergeCell ref="F26:I26"/>
    <mergeCell ref="J26:M26"/>
    <mergeCell ref="N26:Q26"/>
    <mergeCell ref="R26:U26"/>
    <mergeCell ref="B27:E27"/>
    <mergeCell ref="F27:I27"/>
    <mergeCell ref="J27:M27"/>
    <mergeCell ref="N27:Q27"/>
    <mergeCell ref="R27:U27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18:E18"/>
    <mergeCell ref="F18:I18"/>
    <mergeCell ref="J18:M18"/>
    <mergeCell ref="N18:Q18"/>
    <mergeCell ref="R18:U18"/>
    <mergeCell ref="B21:E21"/>
    <mergeCell ref="F21:I21"/>
    <mergeCell ref="J21:M21"/>
    <mergeCell ref="N21:Q21"/>
    <mergeCell ref="R21:U21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8:E8"/>
    <mergeCell ref="F8:I8"/>
    <mergeCell ref="J8:M8"/>
    <mergeCell ref="N8:Q8"/>
    <mergeCell ref="R8:U8"/>
    <mergeCell ref="B9:E9"/>
    <mergeCell ref="F9:I9"/>
    <mergeCell ref="J9:M9"/>
    <mergeCell ref="N9:Q9"/>
    <mergeCell ref="R9:U9"/>
    <mergeCell ref="R5:U5"/>
    <mergeCell ref="B6:E6"/>
    <mergeCell ref="F6:I6"/>
    <mergeCell ref="J6:M6"/>
    <mergeCell ref="N6:Q6"/>
    <mergeCell ref="R6:U6"/>
    <mergeCell ref="B7:E7"/>
    <mergeCell ref="F7:I7"/>
    <mergeCell ref="J7:M7"/>
    <mergeCell ref="N7:Q7"/>
    <mergeCell ref="R7:U7"/>
    <mergeCell ref="B39:E39"/>
    <mergeCell ref="B40:E40"/>
    <mergeCell ref="B41:E41"/>
    <mergeCell ref="B42:E42"/>
    <mergeCell ref="B43:E43"/>
    <mergeCell ref="B44:E44"/>
    <mergeCell ref="B45:E45"/>
    <mergeCell ref="F39:U47"/>
    <mergeCell ref="B2:F2"/>
    <mergeCell ref="B3:E3"/>
    <mergeCell ref="F3:I3"/>
    <mergeCell ref="J3:M3"/>
    <mergeCell ref="N3:Q3"/>
    <mergeCell ref="R3:U3"/>
    <mergeCell ref="B4:E4"/>
    <mergeCell ref="F4:I4"/>
    <mergeCell ref="J4:M4"/>
    <mergeCell ref="N4:Q4"/>
    <mergeCell ref="R4:U4"/>
    <mergeCell ref="H2:P2"/>
    <mergeCell ref="B5:E5"/>
    <mergeCell ref="F5:I5"/>
    <mergeCell ref="J5:M5"/>
    <mergeCell ref="N5:Q5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46"/>
  <sheetViews>
    <sheetView zoomScale="60" workbookViewId="0">
      <selection activeCell="M5" sqref="M5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1" customWidth="1"/>
    <col min="6" max="6" width="9.6640625" style="15" customWidth="1"/>
    <col min="7" max="7" width="18.6640625" style="15" customWidth="1"/>
    <col min="8" max="8" width="5.6640625" style="71" customWidth="1"/>
    <col min="9" max="9" width="9.6640625" style="15" customWidth="1"/>
    <col min="10" max="10" width="18.6640625" style="15" customWidth="1"/>
    <col min="11" max="11" width="5.6640625" style="71" customWidth="1"/>
    <col min="12" max="12" width="9.6640625" style="15" customWidth="1"/>
    <col min="13" max="13" width="18.6640625" style="15" customWidth="1"/>
    <col min="14" max="14" width="5.6640625" style="71" customWidth="1"/>
    <col min="15" max="15" width="9.6640625" style="15" customWidth="1"/>
    <col min="16" max="16" width="18.6640625" style="15" customWidth="1"/>
    <col min="17" max="17" width="5.6640625" style="71" customWidth="1"/>
    <col min="18" max="18" width="9.6640625" style="15" customWidth="1"/>
    <col min="19" max="19" width="18.6640625" style="15" customWidth="1"/>
    <col min="20" max="20" width="5.6640625" style="71" customWidth="1"/>
    <col min="21" max="21" width="9.6640625" style="15" customWidth="1"/>
    <col min="22" max="22" width="5.21875" style="15" customWidth="1"/>
    <col min="23" max="23" width="11.77734375" style="74" customWidth="1"/>
    <col min="24" max="24" width="11.21875" style="75" customWidth="1"/>
    <col min="25" max="25" width="6.6640625" style="76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4" s="4" customFormat="1" ht="39">
      <c r="B1" s="235" t="s">
        <v>280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3"/>
      <c r="AB1" s="5"/>
    </row>
    <row r="2" spans="2:34" s="4" customFormat="1" ht="9.75" customHeight="1">
      <c r="B2" s="236"/>
      <c r="C2" s="237"/>
      <c r="D2" s="237"/>
      <c r="E2" s="237"/>
      <c r="F2" s="237"/>
      <c r="G2" s="237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4" ht="31.5" customHeight="1" thickBot="1">
      <c r="B3" s="79" t="s">
        <v>42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4" s="29" customFormat="1" ht="100.2">
      <c r="B4" s="17" t="s">
        <v>0</v>
      </c>
      <c r="C4" s="18" t="s">
        <v>1</v>
      </c>
      <c r="D4" s="19" t="s">
        <v>2</v>
      </c>
      <c r="E4" s="20" t="s">
        <v>40</v>
      </c>
      <c r="F4" s="19"/>
      <c r="G4" s="19" t="s">
        <v>3</v>
      </c>
      <c r="H4" s="20" t="s">
        <v>40</v>
      </c>
      <c r="I4" s="19"/>
      <c r="J4" s="19" t="s">
        <v>4</v>
      </c>
      <c r="K4" s="20" t="s">
        <v>40</v>
      </c>
      <c r="L4" s="21"/>
      <c r="M4" s="19" t="s">
        <v>4</v>
      </c>
      <c r="N4" s="20" t="s">
        <v>40</v>
      </c>
      <c r="O4" s="19"/>
      <c r="P4" s="19" t="s">
        <v>4</v>
      </c>
      <c r="Q4" s="20" t="s">
        <v>40</v>
      </c>
      <c r="R4" s="19"/>
      <c r="S4" s="22" t="s">
        <v>5</v>
      </c>
      <c r="T4" s="20" t="s">
        <v>40</v>
      </c>
      <c r="U4" s="19"/>
      <c r="V4" s="81" t="s">
        <v>47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4" s="35" customFormat="1" ht="65.099999999999994" customHeight="1">
      <c r="B5" s="30">
        <v>3</v>
      </c>
      <c r="C5" s="238"/>
      <c r="D5" s="31" t="str">
        <f>'114.3月菜單'!B4</f>
        <v>香Q米飯</v>
      </c>
      <c r="E5" s="31" t="s">
        <v>15</v>
      </c>
      <c r="F5" s="1" t="s">
        <v>16</v>
      </c>
      <c r="G5" s="31" t="str">
        <f>'114.3月菜單'!B5</f>
        <v>細嫩豆腐(豆)</v>
      </c>
      <c r="H5" s="31" t="s">
        <v>69</v>
      </c>
      <c r="I5" s="1" t="s">
        <v>16</v>
      </c>
      <c r="J5" s="31" t="str">
        <f>'114.3月菜單'!B6</f>
        <v>蕃茄滑蛋</v>
      </c>
      <c r="K5" s="31" t="s">
        <v>17</v>
      </c>
      <c r="L5" s="1" t="s">
        <v>16</v>
      </c>
      <c r="M5" s="31" t="str">
        <f>'114.3月菜單'!B7</f>
        <v>滷豆輪X2(加)</v>
      </c>
      <c r="N5" s="31" t="s">
        <v>61</v>
      </c>
      <c r="O5" s="1" t="s">
        <v>16</v>
      </c>
      <c r="P5" s="31" t="str">
        <f>'114.3月菜單'!B8</f>
        <v>季節蔬菜X2</v>
      </c>
      <c r="Q5" s="31" t="s">
        <v>18</v>
      </c>
      <c r="R5" s="1" t="s">
        <v>16</v>
      </c>
      <c r="S5" s="31" t="str">
        <f>'114.3月菜單'!B9</f>
        <v>冬瓜香菇湯</v>
      </c>
      <c r="T5" s="31" t="s">
        <v>17</v>
      </c>
      <c r="U5" s="1" t="s">
        <v>16</v>
      </c>
      <c r="V5" s="239"/>
      <c r="W5" s="32" t="s">
        <v>43</v>
      </c>
      <c r="X5" s="33" t="s">
        <v>19</v>
      </c>
      <c r="Y5" s="34">
        <v>6</v>
      </c>
      <c r="Z5" s="15"/>
      <c r="AA5" s="15"/>
      <c r="AB5" s="16"/>
      <c r="AC5" s="15"/>
      <c r="AD5" s="15"/>
      <c r="AE5" s="15"/>
      <c r="AF5" s="15"/>
      <c r="AG5" s="76"/>
    </row>
    <row r="6" spans="2:34" ht="27.9" customHeight="1">
      <c r="B6" s="36" t="s">
        <v>8</v>
      </c>
      <c r="C6" s="238"/>
      <c r="D6" s="2" t="s">
        <v>24</v>
      </c>
      <c r="E6" s="2"/>
      <c r="F6" s="2">
        <v>120</v>
      </c>
      <c r="G6" s="2" t="s">
        <v>162</v>
      </c>
      <c r="H6" s="2" t="s">
        <v>82</v>
      </c>
      <c r="I6" s="2">
        <v>60</v>
      </c>
      <c r="J6" s="2" t="s">
        <v>196</v>
      </c>
      <c r="K6" s="2"/>
      <c r="L6" s="2">
        <v>60</v>
      </c>
      <c r="M6" s="2" t="s">
        <v>172</v>
      </c>
      <c r="N6" s="2" t="s">
        <v>98</v>
      </c>
      <c r="O6" s="2">
        <v>20</v>
      </c>
      <c r="P6" s="2" t="s">
        <v>63</v>
      </c>
      <c r="Q6" s="2"/>
      <c r="R6" s="2">
        <v>120</v>
      </c>
      <c r="S6" s="2" t="s">
        <v>135</v>
      </c>
      <c r="T6" s="2"/>
      <c r="U6" s="2">
        <v>30</v>
      </c>
      <c r="V6" s="240"/>
      <c r="W6" s="87">
        <f>Y5*15+Y6*0+Y7*5+Y8*0+Y9*15+Y10*12+15</f>
        <v>115.5</v>
      </c>
      <c r="X6" s="37" t="s">
        <v>177</v>
      </c>
      <c r="Y6" s="38">
        <v>2.5</v>
      </c>
      <c r="Z6" s="14"/>
      <c r="AA6" s="16"/>
      <c r="AC6" s="16"/>
      <c r="AD6" s="16"/>
      <c r="AE6" s="16"/>
      <c r="AF6" s="16"/>
      <c r="AG6" s="76"/>
    </row>
    <row r="7" spans="2:34" ht="27.9" customHeight="1">
      <c r="B7" s="36">
        <v>3</v>
      </c>
      <c r="C7" s="238"/>
      <c r="D7" s="2"/>
      <c r="E7" s="2"/>
      <c r="F7" s="2"/>
      <c r="G7" s="2"/>
      <c r="H7" s="2"/>
      <c r="I7" s="2"/>
      <c r="J7" s="2" t="s">
        <v>276</v>
      </c>
      <c r="K7" s="2"/>
      <c r="L7" s="2">
        <v>30</v>
      </c>
      <c r="M7" s="2"/>
      <c r="N7" s="2"/>
      <c r="O7" s="2"/>
      <c r="P7" s="2"/>
      <c r="Q7" s="2"/>
      <c r="R7" s="2"/>
      <c r="S7" s="2" t="s">
        <v>215</v>
      </c>
      <c r="T7" s="2"/>
      <c r="U7" s="2">
        <v>1</v>
      </c>
      <c r="V7" s="240"/>
      <c r="W7" s="39" t="s">
        <v>45</v>
      </c>
      <c r="X7" s="40" t="s">
        <v>26</v>
      </c>
      <c r="Y7" s="38">
        <v>2.1</v>
      </c>
      <c r="AA7" s="41"/>
      <c r="AC7" s="42"/>
      <c r="AD7" s="16"/>
      <c r="AE7" s="16"/>
      <c r="AF7" s="43"/>
      <c r="AG7" s="76"/>
    </row>
    <row r="8" spans="2:34" ht="27.9" customHeight="1">
      <c r="B8" s="36" t="s">
        <v>10</v>
      </c>
      <c r="C8" s="238"/>
      <c r="D8" s="2"/>
      <c r="E8" s="2"/>
      <c r="F8" s="2"/>
      <c r="G8" s="2"/>
      <c r="H8" s="44"/>
      <c r="I8" s="2"/>
      <c r="J8" s="2"/>
      <c r="K8" s="2"/>
      <c r="L8" s="2"/>
      <c r="M8" s="2"/>
      <c r="N8" s="2"/>
      <c r="O8" s="2"/>
      <c r="P8" s="2"/>
      <c r="Q8" s="83"/>
      <c r="R8" s="2"/>
      <c r="S8" s="2" t="s">
        <v>92</v>
      </c>
      <c r="T8" s="110"/>
      <c r="U8" s="2">
        <v>10</v>
      </c>
      <c r="V8" s="240"/>
      <c r="W8" s="85">
        <f>Y5*0+Y6*5+Y7*0+Y8*5+Y9*0+Y10*4</f>
        <v>27.5</v>
      </c>
      <c r="X8" s="40" t="s">
        <v>29</v>
      </c>
      <c r="Y8" s="38">
        <v>3</v>
      </c>
      <c r="Z8" s="14"/>
      <c r="AC8" s="16"/>
      <c r="AD8" s="16"/>
      <c r="AE8" s="16"/>
      <c r="AF8" s="16"/>
      <c r="AG8" s="76"/>
      <c r="AH8"/>
    </row>
    <row r="9" spans="2:34" ht="27.9" customHeight="1">
      <c r="B9" s="234" t="s">
        <v>36</v>
      </c>
      <c r="C9" s="238"/>
      <c r="D9" s="2"/>
      <c r="E9" s="2"/>
      <c r="F9" s="2"/>
      <c r="G9" s="2"/>
      <c r="H9" s="44"/>
      <c r="I9" s="2"/>
      <c r="J9" s="2"/>
      <c r="K9" s="83"/>
      <c r="L9" s="2"/>
      <c r="M9" s="2"/>
      <c r="N9" s="2"/>
      <c r="O9" s="2"/>
      <c r="P9" s="2"/>
      <c r="Q9" s="2"/>
      <c r="R9" s="2"/>
      <c r="S9" s="2" t="s">
        <v>101</v>
      </c>
      <c r="T9" s="44"/>
      <c r="U9" s="2">
        <v>1</v>
      </c>
      <c r="V9" s="240"/>
      <c r="W9" s="39" t="s">
        <v>46</v>
      </c>
      <c r="X9" s="40" t="s">
        <v>32</v>
      </c>
      <c r="Y9" s="38">
        <v>0</v>
      </c>
      <c r="AC9" s="16"/>
      <c r="AD9" s="16"/>
      <c r="AE9" s="16"/>
      <c r="AF9" s="16"/>
      <c r="AG9" s="74"/>
      <c r="AH9"/>
    </row>
    <row r="10" spans="2:34" ht="27.9" customHeight="1">
      <c r="B10" s="234"/>
      <c r="C10" s="238"/>
      <c r="D10" s="2"/>
      <c r="E10" s="2"/>
      <c r="F10" s="2"/>
      <c r="G10" s="2"/>
      <c r="H10" s="44"/>
      <c r="I10" s="2"/>
      <c r="J10" s="2"/>
      <c r="K10" s="44"/>
      <c r="L10" s="2"/>
      <c r="M10" s="2"/>
      <c r="N10" s="2"/>
      <c r="O10" s="2"/>
      <c r="P10" s="2"/>
      <c r="Q10" s="2"/>
      <c r="R10" s="2"/>
      <c r="S10" s="2"/>
      <c r="T10" s="110"/>
      <c r="U10" s="2"/>
      <c r="V10" s="240"/>
      <c r="W10" s="85">
        <f>Y5*2+Y6*7+Y7*1+Y8*0+Y9*0+Y10*8</f>
        <v>31.6</v>
      </c>
      <c r="X10" s="78" t="s">
        <v>41</v>
      </c>
      <c r="Y10" s="45">
        <v>0</v>
      </c>
      <c r="Z10" s="14"/>
      <c r="AG10" s="87"/>
    </row>
    <row r="11" spans="2:34" ht="27.9" customHeight="1">
      <c r="B11" s="46" t="s">
        <v>35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40"/>
      <c r="W11" s="39" t="s">
        <v>12</v>
      </c>
      <c r="X11" s="48"/>
      <c r="Y11" s="38"/>
      <c r="AG11" s="74"/>
    </row>
    <row r="12" spans="2:34" ht="27.9" customHeight="1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41"/>
      <c r="W12" s="86">
        <f>W6*4+W10*4+W8*9</f>
        <v>835.9</v>
      </c>
      <c r="X12" s="52"/>
      <c r="Y12" s="53"/>
      <c r="Z12" s="14"/>
      <c r="AC12" s="51"/>
      <c r="AD12" s="51"/>
      <c r="AE12" s="51"/>
      <c r="AG12" s="88"/>
    </row>
    <row r="13" spans="2:34" s="35" customFormat="1" ht="27.9" customHeight="1">
      <c r="B13" s="30">
        <v>3</v>
      </c>
      <c r="C13" s="238"/>
      <c r="D13" s="31" t="str">
        <f>'114.3月菜單'!F4</f>
        <v>糙米飯</v>
      </c>
      <c r="E13" s="31" t="s">
        <v>15</v>
      </c>
      <c r="F13" s="31"/>
      <c r="G13" s="31" t="str">
        <f>'114.3月菜單'!F5</f>
        <v>香滷豆干(豆)</v>
      </c>
      <c r="H13" s="31" t="s">
        <v>17</v>
      </c>
      <c r="I13" s="31"/>
      <c r="J13" s="31" t="str">
        <f>'114.3月菜單'!F6</f>
        <v>滷烤麩(加)</v>
      </c>
      <c r="K13" s="31" t="s">
        <v>61</v>
      </c>
      <c r="L13" s="31"/>
      <c r="M13" s="31" t="str">
        <f>'114.3月菜單'!F7</f>
        <v>滷蛋X1</v>
      </c>
      <c r="N13" s="31" t="s">
        <v>17</v>
      </c>
      <c r="O13" s="31"/>
      <c r="P13" s="31" t="str">
        <f>'114.3月菜單'!F8</f>
        <v>季節蔬菜X2</v>
      </c>
      <c r="Q13" s="31" t="s">
        <v>18</v>
      </c>
      <c r="R13" s="31"/>
      <c r="S13" s="31" t="str">
        <f>'114.3月菜單'!F9</f>
        <v>針菇湯</v>
      </c>
      <c r="T13" s="31" t="s">
        <v>17</v>
      </c>
      <c r="U13" s="31"/>
      <c r="V13" s="239"/>
      <c r="W13" s="32" t="s">
        <v>43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4"/>
    </row>
    <row r="14" spans="2:34" ht="27.9" customHeight="1">
      <c r="B14" s="36" t="s">
        <v>8</v>
      </c>
      <c r="C14" s="238"/>
      <c r="D14" s="2" t="s">
        <v>170</v>
      </c>
      <c r="E14" s="2"/>
      <c r="F14" s="2">
        <v>40</v>
      </c>
      <c r="G14" s="56" t="s">
        <v>86</v>
      </c>
      <c r="H14" s="105" t="s">
        <v>82</v>
      </c>
      <c r="I14" s="104">
        <v>60</v>
      </c>
      <c r="J14" s="154" t="s">
        <v>171</v>
      </c>
      <c r="K14" s="139" t="s">
        <v>98</v>
      </c>
      <c r="L14" s="140">
        <v>20</v>
      </c>
      <c r="M14" s="2" t="s">
        <v>278</v>
      </c>
      <c r="N14" s="2"/>
      <c r="O14" s="2">
        <v>55</v>
      </c>
      <c r="P14" s="2" t="s">
        <v>63</v>
      </c>
      <c r="Q14" s="2"/>
      <c r="R14" s="2">
        <v>120</v>
      </c>
      <c r="S14" s="2" t="s">
        <v>78</v>
      </c>
      <c r="T14" s="2"/>
      <c r="U14" s="2">
        <v>20</v>
      </c>
      <c r="V14" s="240"/>
      <c r="W14" s="87">
        <f>Y13*15+Y14*0+Y15*5+Y16*0+Y17*15+Y18*12+15</f>
        <v>112.5</v>
      </c>
      <c r="X14" s="37" t="s">
        <v>177</v>
      </c>
      <c r="Y14" s="38">
        <v>2.4</v>
      </c>
      <c r="Z14" s="14"/>
      <c r="AA14" s="16" t="s">
        <v>25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7"/>
    </row>
    <row r="15" spans="2:34" ht="27.9" customHeight="1">
      <c r="B15" s="36">
        <v>4</v>
      </c>
      <c r="C15" s="238"/>
      <c r="D15" s="2" t="s">
        <v>24</v>
      </c>
      <c r="E15" s="2"/>
      <c r="F15" s="2">
        <v>80</v>
      </c>
      <c r="G15" s="106"/>
      <c r="H15" s="109"/>
      <c r="I15" s="107"/>
      <c r="K15" s="152"/>
      <c r="L15" s="153"/>
      <c r="M15" s="2"/>
      <c r="N15" s="44"/>
      <c r="O15" s="2"/>
      <c r="P15" s="2"/>
      <c r="Q15" s="2"/>
      <c r="R15" s="2"/>
      <c r="S15" s="2" t="s">
        <v>92</v>
      </c>
      <c r="T15" s="2"/>
      <c r="U15" s="2">
        <v>10</v>
      </c>
      <c r="V15" s="240"/>
      <c r="W15" s="39" t="s">
        <v>45</v>
      </c>
      <c r="X15" s="40" t="s">
        <v>26</v>
      </c>
      <c r="Y15" s="38">
        <v>1.5</v>
      </c>
      <c r="AA15" s="41" t="s">
        <v>27</v>
      </c>
      <c r="AB15" s="16">
        <v>2.1</v>
      </c>
      <c r="AC15" s="42">
        <f>AB15*7</f>
        <v>14.700000000000001</v>
      </c>
      <c r="AD15" s="16">
        <f>AB15*5</f>
        <v>10.5</v>
      </c>
      <c r="AE15" s="16" t="s">
        <v>28</v>
      </c>
      <c r="AF15" s="43">
        <f>AC15*4+AD15*9</f>
        <v>153.30000000000001</v>
      </c>
      <c r="AG15" s="74"/>
    </row>
    <row r="16" spans="2:34" ht="27.9" customHeight="1">
      <c r="B16" s="36" t="s">
        <v>10</v>
      </c>
      <c r="C16" s="238"/>
      <c r="D16" s="44"/>
      <c r="E16" s="44"/>
      <c r="F16" s="2"/>
      <c r="G16" s="56"/>
      <c r="H16" s="108"/>
      <c r="I16" s="104"/>
      <c r="J16" s="106"/>
      <c r="K16" s="118"/>
      <c r="L16" s="2"/>
      <c r="M16" s="2"/>
      <c r="N16" s="44"/>
      <c r="O16" s="2"/>
      <c r="P16" s="2"/>
      <c r="Q16" s="2"/>
      <c r="R16" s="2"/>
      <c r="S16" s="2" t="s">
        <v>93</v>
      </c>
      <c r="T16" s="44"/>
      <c r="U16" s="2">
        <v>1</v>
      </c>
      <c r="V16" s="240"/>
      <c r="W16" s="85">
        <f>Y13*0+Y14*5+Y15*0+Y16*5+Y17*0+Y18*4</f>
        <v>27</v>
      </c>
      <c r="X16" s="40" t="s">
        <v>29</v>
      </c>
      <c r="Y16" s="38">
        <v>3</v>
      </c>
      <c r="Z16" s="14"/>
      <c r="AA16" s="15" t="s">
        <v>30</v>
      </c>
      <c r="AB16" s="16">
        <v>1.8</v>
      </c>
      <c r="AC16" s="16">
        <f>AB16*1</f>
        <v>1.8</v>
      </c>
      <c r="AD16" s="16" t="s">
        <v>28</v>
      </c>
      <c r="AE16" s="16">
        <f>AB16*5</f>
        <v>9</v>
      </c>
      <c r="AF16" s="16">
        <f>AC16*4+AE16*4</f>
        <v>43.2</v>
      </c>
      <c r="AG16" s="87"/>
    </row>
    <row r="17" spans="2:33" ht="27.9" customHeight="1">
      <c r="B17" s="234" t="s">
        <v>37</v>
      </c>
      <c r="C17" s="238"/>
      <c r="D17" s="44"/>
      <c r="E17" s="44"/>
      <c r="F17" s="2"/>
      <c r="G17" s="2"/>
      <c r="H17" s="44"/>
      <c r="I17" s="2"/>
      <c r="J17" s="2"/>
      <c r="K17" s="44"/>
      <c r="L17" s="2"/>
      <c r="M17" s="2"/>
      <c r="N17" s="44"/>
      <c r="O17" s="2"/>
      <c r="P17" s="2"/>
      <c r="Q17" s="44"/>
      <c r="R17" s="2"/>
      <c r="S17" s="2" t="s">
        <v>87</v>
      </c>
      <c r="T17" s="44"/>
      <c r="U17" s="2">
        <v>1</v>
      </c>
      <c r="V17" s="240"/>
      <c r="W17" s="39" t="s">
        <v>46</v>
      </c>
      <c r="X17" s="40" t="s">
        <v>32</v>
      </c>
      <c r="Y17" s="38">
        <v>0</v>
      </c>
      <c r="AA17" s="15" t="s">
        <v>33</v>
      </c>
      <c r="AB17" s="16">
        <v>2.5</v>
      </c>
      <c r="AC17" s="16"/>
      <c r="AD17" s="16">
        <f>AB17*5</f>
        <v>12.5</v>
      </c>
      <c r="AE17" s="16" t="s">
        <v>28</v>
      </c>
      <c r="AF17" s="16">
        <f>AD17*9</f>
        <v>112.5</v>
      </c>
      <c r="AG17" s="74"/>
    </row>
    <row r="18" spans="2:33" ht="27.9" customHeight="1">
      <c r="B18" s="234"/>
      <c r="C18" s="238"/>
      <c r="D18" s="44"/>
      <c r="E18" s="44"/>
      <c r="F18" s="2"/>
      <c r="G18" s="2"/>
      <c r="H18" s="44"/>
      <c r="I18" s="2"/>
      <c r="J18" s="2"/>
      <c r="K18" s="83"/>
      <c r="L18" s="2"/>
      <c r="M18" s="2"/>
      <c r="N18" s="44"/>
      <c r="O18" s="2"/>
      <c r="P18" s="2"/>
      <c r="Q18" s="44"/>
      <c r="R18" s="2"/>
      <c r="S18" s="2"/>
      <c r="T18" s="44"/>
      <c r="U18" s="2"/>
      <c r="V18" s="240"/>
      <c r="W18" s="85">
        <f>Y13*2+Y14*7+Y15*1+Y16*0+Y17*0+Y18*8</f>
        <v>30.3</v>
      </c>
      <c r="X18" s="78" t="s">
        <v>41</v>
      </c>
      <c r="Y18" s="45">
        <v>0</v>
      </c>
      <c r="Z18" s="14"/>
      <c r="AA18" s="15" t="s">
        <v>34</v>
      </c>
      <c r="AB18" s="16">
        <v>1</v>
      </c>
      <c r="AE18" s="15">
        <f>AB18*15</f>
        <v>15</v>
      </c>
      <c r="AG18" s="87"/>
    </row>
    <row r="19" spans="2:33" ht="27.9" customHeight="1">
      <c r="B19" s="46" t="s">
        <v>35</v>
      </c>
      <c r="C19" s="47"/>
      <c r="D19" s="44"/>
      <c r="E19" s="44"/>
      <c r="F19" s="2"/>
      <c r="G19" s="2"/>
      <c r="H19" s="44"/>
      <c r="I19" s="2"/>
      <c r="J19" s="2"/>
      <c r="K19" s="83"/>
      <c r="L19" s="2"/>
      <c r="M19" s="2"/>
      <c r="N19" s="44"/>
      <c r="O19" s="2"/>
      <c r="P19" s="2"/>
      <c r="Q19" s="44"/>
      <c r="R19" s="2"/>
      <c r="S19" s="2"/>
      <c r="T19" s="77"/>
      <c r="U19" s="77"/>
      <c r="V19" s="240"/>
      <c r="W19" s="39" t="s">
        <v>12</v>
      </c>
      <c r="X19" s="48"/>
      <c r="Y19" s="38"/>
      <c r="AC19" s="15">
        <f>SUM(AC14:AC18)</f>
        <v>28.900000000000002</v>
      </c>
      <c r="AD19" s="15">
        <f>SUM(AD14:AD18)</f>
        <v>23</v>
      </c>
      <c r="AE19" s="15">
        <f>SUM(AE14:AE18)</f>
        <v>117</v>
      </c>
      <c r="AF19" s="15">
        <f>AC19*4+AD19*9+AE19*4</f>
        <v>790.6</v>
      </c>
      <c r="AG19" s="74"/>
    </row>
    <row r="20" spans="2:33" ht="27.9" customHeight="1">
      <c r="B20" s="49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41"/>
      <c r="W20" s="86">
        <f>W14*4+W18*4+W16*9</f>
        <v>814.2</v>
      </c>
      <c r="X20" s="52"/>
      <c r="Y20" s="53"/>
      <c r="Z20" s="14"/>
      <c r="AC20" s="51">
        <f>AC19*4/AF19</f>
        <v>0.14621806223121681</v>
      </c>
      <c r="AD20" s="51">
        <f>AD19*9/AF19</f>
        <v>0.26182646091576017</v>
      </c>
      <c r="AE20" s="51">
        <f>AE19*4/AF19</f>
        <v>0.59195547685302297</v>
      </c>
      <c r="AG20" s="88"/>
    </row>
    <row r="21" spans="2:33" s="35" customFormat="1" ht="27.9" customHeight="1">
      <c r="B21" s="30">
        <v>3</v>
      </c>
      <c r="C21" s="238"/>
      <c r="D21" s="31" t="str">
        <f>'114.3月菜單'!J4</f>
        <v>香Q米飯</v>
      </c>
      <c r="E21" s="31" t="s">
        <v>15</v>
      </c>
      <c r="F21" s="1"/>
      <c r="G21" s="31" t="str">
        <f>'114.3月菜單'!J5</f>
        <v>五香豆干絲(豆)</v>
      </c>
      <c r="H21" s="31" t="s">
        <v>17</v>
      </c>
      <c r="I21" s="1"/>
      <c r="J21" s="31" t="str">
        <f>'114.3月菜單'!J6</f>
        <v>炒三菇</v>
      </c>
      <c r="K21" s="31" t="s">
        <v>17</v>
      </c>
      <c r="L21" s="31"/>
      <c r="M21" s="31" t="str">
        <f>'114.3月菜單'!J7</f>
        <v>麻婆豆腐(豆)</v>
      </c>
      <c r="N21" s="31" t="s">
        <v>17</v>
      </c>
      <c r="O21" s="1"/>
      <c r="P21" s="31" t="str">
        <f>'114.3月菜單'!J8</f>
        <v>季節蔬菜X2</v>
      </c>
      <c r="Q21" s="31" t="s">
        <v>18</v>
      </c>
      <c r="R21" s="1"/>
      <c r="S21" s="31" t="str">
        <f>'114.3月菜單'!J9</f>
        <v>菜頭湯</v>
      </c>
      <c r="T21" s="31" t="s">
        <v>17</v>
      </c>
      <c r="U21" s="1"/>
      <c r="V21" s="239"/>
      <c r="W21" s="32" t="s">
        <v>43</v>
      </c>
      <c r="X21" s="33" t="s">
        <v>19</v>
      </c>
      <c r="Y21" s="34">
        <v>6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4"/>
    </row>
    <row r="22" spans="2:33" s="56" customFormat="1" ht="27.75" customHeight="1">
      <c r="B22" s="36" t="s">
        <v>8</v>
      </c>
      <c r="C22" s="238"/>
      <c r="D22" s="2" t="s">
        <v>24</v>
      </c>
      <c r="E22" s="2"/>
      <c r="F22" s="2">
        <v>120</v>
      </c>
      <c r="G22" s="2" t="s">
        <v>212</v>
      </c>
      <c r="H22" s="2" t="s">
        <v>82</v>
      </c>
      <c r="I22" s="2">
        <v>60</v>
      </c>
      <c r="J22" s="2" t="s">
        <v>78</v>
      </c>
      <c r="K22" s="2"/>
      <c r="L22" s="2">
        <v>40</v>
      </c>
      <c r="M22" s="2" t="s">
        <v>103</v>
      </c>
      <c r="N22" s="2" t="s">
        <v>82</v>
      </c>
      <c r="O22" s="2">
        <v>60</v>
      </c>
      <c r="P22" s="2" t="s">
        <v>63</v>
      </c>
      <c r="Q22" s="2"/>
      <c r="R22" s="2">
        <v>120</v>
      </c>
      <c r="S22" s="2" t="s">
        <v>58</v>
      </c>
      <c r="T22" s="2"/>
      <c r="U22" s="2">
        <v>40</v>
      </c>
      <c r="V22" s="240"/>
      <c r="W22" s="87">
        <f>Y21*15+Y22*0+Y23*5+Y24*0+Y25*15+Y26*12+15</f>
        <v>115.5</v>
      </c>
      <c r="X22" s="37" t="s">
        <v>177</v>
      </c>
      <c r="Y22" s="38">
        <v>2.2999999999999998</v>
      </c>
      <c r="Z22" s="54"/>
      <c r="AA22" s="55" t="s">
        <v>25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7"/>
    </row>
    <row r="23" spans="2:33" s="56" customFormat="1" ht="27.9" customHeight="1">
      <c r="B23" s="36">
        <v>5</v>
      </c>
      <c r="C23" s="238"/>
      <c r="D23" s="2"/>
      <c r="E23" s="2"/>
      <c r="F23" s="2"/>
      <c r="G23" s="2"/>
      <c r="H23" s="2"/>
      <c r="I23" s="2"/>
      <c r="J23" s="2" t="s">
        <v>92</v>
      </c>
      <c r="K23" s="2"/>
      <c r="L23" s="2">
        <v>5</v>
      </c>
      <c r="M23" s="2"/>
      <c r="N23" s="2"/>
      <c r="O23" s="2"/>
      <c r="P23" s="2"/>
      <c r="Q23" s="2"/>
      <c r="R23" s="2"/>
      <c r="S23" s="2"/>
      <c r="T23" s="2"/>
      <c r="U23" s="2"/>
      <c r="V23" s="240"/>
      <c r="W23" s="39" t="s">
        <v>45</v>
      </c>
      <c r="X23" s="40" t="s">
        <v>26</v>
      </c>
      <c r="Y23" s="38">
        <v>2.1</v>
      </c>
      <c r="AA23" s="57" t="s">
        <v>27</v>
      </c>
      <c r="AB23" s="55">
        <v>2.2000000000000002</v>
      </c>
      <c r="AC23" s="58">
        <f>AB23*7</f>
        <v>15.400000000000002</v>
      </c>
      <c r="AD23" s="55">
        <f>AB23*5</f>
        <v>11</v>
      </c>
      <c r="AE23" s="55" t="s">
        <v>28</v>
      </c>
      <c r="AF23" s="59">
        <f>AC23*4+AD23*9</f>
        <v>160.60000000000002</v>
      </c>
      <c r="AG23" s="74"/>
    </row>
    <row r="24" spans="2:33" s="56" customFormat="1" ht="27.9" customHeight="1">
      <c r="B24" s="36" t="s">
        <v>10</v>
      </c>
      <c r="C24" s="238"/>
      <c r="D24" s="2"/>
      <c r="E24" s="2"/>
      <c r="F24" s="2"/>
      <c r="G24" s="2"/>
      <c r="H24" s="44"/>
      <c r="I24" s="2"/>
      <c r="J24" s="2" t="s">
        <v>116</v>
      </c>
      <c r="K24" s="2"/>
      <c r="L24" s="2">
        <v>5</v>
      </c>
      <c r="M24" s="2"/>
      <c r="N24" s="44"/>
      <c r="O24" s="2"/>
      <c r="P24" s="2"/>
      <c r="Q24" s="2"/>
      <c r="R24" s="2"/>
      <c r="S24" s="2"/>
      <c r="T24" s="44"/>
      <c r="U24" s="2"/>
      <c r="V24" s="240"/>
      <c r="W24" s="85">
        <f>Y21*0+Y22*5+Y23*0+Y24*5+Y25*0+Y26*4</f>
        <v>26.5</v>
      </c>
      <c r="X24" s="40" t="s">
        <v>29</v>
      </c>
      <c r="Y24" s="38">
        <v>3</v>
      </c>
      <c r="Z24" s="54"/>
      <c r="AA24" s="60" t="s">
        <v>30</v>
      </c>
      <c r="AB24" s="55">
        <v>1.6</v>
      </c>
      <c r="AC24" s="55">
        <f>AB24*1</f>
        <v>1.6</v>
      </c>
      <c r="AD24" s="55" t="s">
        <v>28</v>
      </c>
      <c r="AE24" s="55">
        <f>AB24*5</f>
        <v>8</v>
      </c>
      <c r="AF24" s="55">
        <f>AC24*4+AE24*4</f>
        <v>38.4</v>
      </c>
      <c r="AG24" s="87"/>
    </row>
    <row r="25" spans="2:33" s="56" customFormat="1" ht="27.9" customHeight="1">
      <c r="B25" s="234" t="s">
        <v>38</v>
      </c>
      <c r="C25" s="238"/>
      <c r="D25" s="2"/>
      <c r="E25" s="2"/>
      <c r="F25" s="2"/>
      <c r="G25" s="2"/>
      <c r="H25" s="44"/>
      <c r="I25" s="2"/>
      <c r="J25" s="2" t="s">
        <v>93</v>
      </c>
      <c r="K25" s="2"/>
      <c r="L25" s="2">
        <v>3</v>
      </c>
      <c r="M25" s="2"/>
      <c r="N25" s="84"/>
      <c r="O25" s="2"/>
      <c r="P25" s="2"/>
      <c r="Q25" s="2"/>
      <c r="R25" s="2"/>
      <c r="S25" s="2"/>
      <c r="T25" s="44"/>
      <c r="U25" s="2"/>
      <c r="V25" s="240"/>
      <c r="W25" s="39" t="s">
        <v>46</v>
      </c>
      <c r="X25" s="40" t="s">
        <v>32</v>
      </c>
      <c r="Y25" s="38">
        <v>0</v>
      </c>
      <c r="AA25" s="60" t="s">
        <v>33</v>
      </c>
      <c r="AB25" s="55">
        <v>2.5</v>
      </c>
      <c r="AC25" s="55"/>
      <c r="AD25" s="55">
        <f>AB25*5</f>
        <v>12.5</v>
      </c>
      <c r="AE25" s="55" t="s">
        <v>28</v>
      </c>
      <c r="AF25" s="55">
        <f>AD25*9</f>
        <v>112.5</v>
      </c>
      <c r="AG25" s="74"/>
    </row>
    <row r="26" spans="2:33" s="56" customFormat="1" ht="27.9" customHeight="1">
      <c r="B26" s="234"/>
      <c r="C26" s="238"/>
      <c r="D26" s="2"/>
      <c r="E26" s="2"/>
      <c r="F26" s="2"/>
      <c r="G26" s="2"/>
      <c r="H26" s="44"/>
      <c r="I26" s="2"/>
      <c r="J26" s="2" t="s">
        <v>87</v>
      </c>
      <c r="K26" s="2"/>
      <c r="L26" s="2">
        <v>1</v>
      </c>
      <c r="M26" s="2"/>
      <c r="N26" s="44"/>
      <c r="O26" s="2"/>
      <c r="Q26" s="2"/>
      <c r="S26" s="2"/>
      <c r="T26" s="44"/>
      <c r="U26" s="2"/>
      <c r="V26" s="240"/>
      <c r="W26" s="85">
        <f>Y21*2+Y22*7+Y23*1+Y24*0+Y25*0+Y26*8</f>
        <v>30.2</v>
      </c>
      <c r="X26" s="78" t="s">
        <v>41</v>
      </c>
      <c r="Y26" s="45">
        <v>0</v>
      </c>
      <c r="Z26" s="54"/>
      <c r="AA26" s="60" t="s">
        <v>34</v>
      </c>
      <c r="AB26" s="55"/>
      <c r="AC26" s="60"/>
      <c r="AD26" s="60"/>
      <c r="AE26" s="60">
        <f>AB26*15</f>
        <v>0</v>
      </c>
      <c r="AF26" s="60"/>
      <c r="AG26" s="87"/>
    </row>
    <row r="27" spans="2:33" s="56" customFormat="1" ht="27.9" customHeight="1">
      <c r="B27" s="46" t="s">
        <v>35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Q27" s="83"/>
      <c r="S27" s="2"/>
      <c r="T27" s="44"/>
      <c r="U27" s="2"/>
      <c r="V27" s="240"/>
      <c r="W27" s="39" t="s">
        <v>12</v>
      </c>
      <c r="X27" s="48"/>
      <c r="Y27" s="38"/>
      <c r="AA27" s="60"/>
      <c r="AB27" s="55"/>
      <c r="AC27" s="60">
        <f>SUM(AC22:AC26)</f>
        <v>29.400000000000006</v>
      </c>
      <c r="AD27" s="60">
        <f>SUM(AD22:AD26)</f>
        <v>23.5</v>
      </c>
      <c r="AE27" s="60">
        <f>SUM(AE22:AE26)</f>
        <v>101</v>
      </c>
      <c r="AF27" s="60">
        <f>AC27*4+AD27*9+AE27*4</f>
        <v>733.1</v>
      </c>
      <c r="AG27" s="74"/>
    </row>
    <row r="28" spans="2:33" s="56" customFormat="1" ht="27.9" customHeight="1" thickBot="1">
      <c r="B28" s="49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Q28" s="44"/>
      <c r="S28" s="2"/>
      <c r="T28" s="44"/>
      <c r="U28" s="2"/>
      <c r="V28" s="241"/>
      <c r="W28" s="86">
        <f>W22*4+W26*4+W24*9</f>
        <v>821.3</v>
      </c>
      <c r="X28" s="52"/>
      <c r="Y28" s="53"/>
      <c r="Z28" s="54"/>
      <c r="AB28" s="66"/>
      <c r="AC28" s="67">
        <f>AC27*4/AF27</f>
        <v>0.16041467739735374</v>
      </c>
      <c r="AD28" s="67">
        <f>AD27*9/AF27</f>
        <v>0.28850088664575091</v>
      </c>
      <c r="AE28" s="67">
        <f>AE27*4/AF27</f>
        <v>0.55108443595689538</v>
      </c>
      <c r="AG28" s="88"/>
    </row>
    <row r="29" spans="2:33" s="35" customFormat="1" ht="27.9" customHeight="1">
      <c r="B29" s="30">
        <v>3</v>
      </c>
      <c r="C29" s="238"/>
      <c r="D29" s="31" t="str">
        <f>'114.3月菜單'!N4</f>
        <v>地瓜飯</v>
      </c>
      <c r="E29" s="31" t="s">
        <v>15</v>
      </c>
      <c r="F29" s="31"/>
      <c r="G29" s="31" t="str">
        <f>'114.3月菜單'!N5</f>
        <v>毛豆仁玉米(豆)</v>
      </c>
      <c r="H29" s="31" t="s">
        <v>17</v>
      </c>
      <c r="I29" s="31"/>
      <c r="J29" s="31" t="str">
        <f>'114.3月菜單'!N6</f>
        <v>胡蘿蔔炒蛋</v>
      </c>
      <c r="K29" s="31" t="s">
        <v>17</v>
      </c>
      <c r="L29" s="31"/>
      <c r="M29" s="31" t="str">
        <f>'114.3月菜單'!N7</f>
        <v>五香豆干丁(豆)</v>
      </c>
      <c r="N29" s="31" t="s">
        <v>17</v>
      </c>
      <c r="O29" s="31"/>
      <c r="P29" s="31" t="str">
        <f>'114.3月菜單'!N8</f>
        <v>季節蔬菜X2</v>
      </c>
      <c r="Q29" s="31" t="s">
        <v>18</v>
      </c>
      <c r="R29" s="31"/>
      <c r="S29" s="31" t="str">
        <f>'114.3月菜單'!N9</f>
        <v>日式海芽湯</v>
      </c>
      <c r="T29" s="31" t="s">
        <v>17</v>
      </c>
      <c r="U29" s="31"/>
      <c r="V29" s="239"/>
      <c r="W29" s="32" t="s">
        <v>43</v>
      </c>
      <c r="X29" s="33" t="s">
        <v>19</v>
      </c>
      <c r="Y29" s="34">
        <v>6.4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4"/>
    </row>
    <row r="30" spans="2:33" ht="27.9" customHeight="1">
      <c r="B30" s="36" t="s">
        <v>8</v>
      </c>
      <c r="C30" s="238"/>
      <c r="D30" s="2" t="s">
        <v>24</v>
      </c>
      <c r="E30" s="2"/>
      <c r="F30" s="2">
        <v>100</v>
      </c>
      <c r="G30" s="2" t="s">
        <v>190</v>
      </c>
      <c r="H30" s="2" t="s">
        <v>82</v>
      </c>
      <c r="I30" s="2">
        <v>10</v>
      </c>
      <c r="J30" s="2" t="s">
        <v>93</v>
      </c>
      <c r="K30" s="2"/>
      <c r="L30" s="2">
        <v>60</v>
      </c>
      <c r="M30" s="2" t="s">
        <v>174</v>
      </c>
      <c r="N30" s="2" t="s">
        <v>82</v>
      </c>
      <c r="O30" s="2">
        <v>45</v>
      </c>
      <c r="P30" s="2" t="s">
        <v>63</v>
      </c>
      <c r="Q30" s="2"/>
      <c r="R30" s="2">
        <v>120</v>
      </c>
      <c r="S30" s="2" t="s">
        <v>191</v>
      </c>
      <c r="T30" s="2"/>
      <c r="U30" s="2">
        <v>1</v>
      </c>
      <c r="V30" s="240"/>
      <c r="W30" s="87">
        <f>Y29*15+Y30*0+Y31*5+Y32*0+Y33*15+Y34*12+15</f>
        <v>120</v>
      </c>
      <c r="X30" s="37" t="s">
        <v>177</v>
      </c>
      <c r="Y30" s="38">
        <v>2.6</v>
      </c>
      <c r="Z30" s="14"/>
      <c r="AA30" s="16" t="s">
        <v>25</v>
      </c>
      <c r="AB30" s="16">
        <v>6.2</v>
      </c>
      <c r="AC30" s="16">
        <f>AB30*2</f>
        <v>12.4</v>
      </c>
      <c r="AD30" s="16"/>
      <c r="AE30" s="16">
        <f>AB30*15</f>
        <v>93</v>
      </c>
      <c r="AF30" s="16">
        <f>AC30*4+AE30*4</f>
        <v>421.6</v>
      </c>
      <c r="AG30" s="87"/>
    </row>
    <row r="31" spans="2:33" ht="27.9" customHeight="1">
      <c r="B31" s="36">
        <v>6</v>
      </c>
      <c r="C31" s="238"/>
      <c r="D31" s="2" t="s">
        <v>64</v>
      </c>
      <c r="E31" s="2"/>
      <c r="F31" s="2">
        <v>55</v>
      </c>
      <c r="G31" s="2" t="s">
        <v>132</v>
      </c>
      <c r="H31" s="2"/>
      <c r="I31" s="2">
        <v>40</v>
      </c>
      <c r="J31" s="2" t="s">
        <v>276</v>
      </c>
      <c r="K31" s="2"/>
      <c r="L31" s="2">
        <v>30</v>
      </c>
      <c r="M31" s="2"/>
      <c r="N31" s="2"/>
      <c r="O31" s="2"/>
      <c r="P31" s="2"/>
      <c r="Q31" s="2"/>
      <c r="R31" s="2"/>
      <c r="S31" s="2" t="s">
        <v>141</v>
      </c>
      <c r="T31" s="2"/>
      <c r="U31" s="2">
        <v>5</v>
      </c>
      <c r="V31" s="240"/>
      <c r="W31" s="39" t="s">
        <v>45</v>
      </c>
      <c r="X31" s="40" t="s">
        <v>26</v>
      </c>
      <c r="Y31" s="38">
        <v>1.8</v>
      </c>
      <c r="AA31" s="41" t="s">
        <v>27</v>
      </c>
      <c r="AB31" s="16">
        <v>2.1</v>
      </c>
      <c r="AC31" s="42">
        <f>AB31*7</f>
        <v>14.700000000000001</v>
      </c>
      <c r="AD31" s="16">
        <f>AB31*5</f>
        <v>10.5</v>
      </c>
      <c r="AE31" s="16" t="s">
        <v>28</v>
      </c>
      <c r="AF31" s="43">
        <f>AC31*4+AD31*9</f>
        <v>153.30000000000001</v>
      </c>
      <c r="AG31" s="74"/>
    </row>
    <row r="32" spans="2:33" ht="27.9" customHeight="1">
      <c r="B32" s="36" t="s">
        <v>10</v>
      </c>
      <c r="C32" s="238"/>
      <c r="D32" s="44"/>
      <c r="E32" s="44"/>
      <c r="F32" s="2"/>
      <c r="G32" s="2"/>
      <c r="H32" s="44"/>
      <c r="I32" s="2"/>
      <c r="J32" s="2"/>
      <c r="K32" s="2"/>
      <c r="L32" s="2"/>
      <c r="M32" s="2"/>
      <c r="N32" s="2"/>
      <c r="O32" s="2"/>
      <c r="P32" s="2"/>
      <c r="Q32" s="44"/>
      <c r="R32" s="2"/>
      <c r="S32" s="2" t="s">
        <v>101</v>
      </c>
      <c r="T32" s="2"/>
      <c r="U32" s="2">
        <v>1</v>
      </c>
      <c r="V32" s="240"/>
      <c r="W32" s="85">
        <f>Y29*0+Y30*5+Y31*0+Y32*5+Y33*0+Y34*4</f>
        <v>28</v>
      </c>
      <c r="X32" s="40" t="s">
        <v>29</v>
      </c>
      <c r="Y32" s="38">
        <v>3</v>
      </c>
      <c r="Z32" s="14"/>
      <c r="AA32" s="15" t="s">
        <v>30</v>
      </c>
      <c r="AB32" s="16">
        <v>1.5</v>
      </c>
      <c r="AC32" s="16">
        <f>AB32*1</f>
        <v>1.5</v>
      </c>
      <c r="AD32" s="16" t="s">
        <v>28</v>
      </c>
      <c r="AE32" s="16">
        <f>AB32*5</f>
        <v>7.5</v>
      </c>
      <c r="AF32" s="16">
        <f>AC32*4+AE32*4</f>
        <v>36</v>
      </c>
      <c r="AG32" s="87"/>
    </row>
    <row r="33" spans="2:33" ht="27.9" customHeight="1">
      <c r="B33" s="234" t="s">
        <v>39</v>
      </c>
      <c r="C33" s="238"/>
      <c r="D33" s="44"/>
      <c r="E33" s="44"/>
      <c r="F33" s="2"/>
      <c r="G33" s="2"/>
      <c r="H33" s="2"/>
      <c r="I33" s="2"/>
      <c r="J33" s="2"/>
      <c r="K33" s="2"/>
      <c r="L33" s="2"/>
      <c r="M33" s="103"/>
      <c r="N33" s="103"/>
      <c r="O33" s="103"/>
      <c r="P33" s="2"/>
      <c r="Q33" s="44"/>
      <c r="R33" s="2"/>
      <c r="S33" s="2"/>
      <c r="T33" s="44"/>
      <c r="U33" s="2"/>
      <c r="V33" s="240"/>
      <c r="W33" s="39" t="s">
        <v>46</v>
      </c>
      <c r="X33" s="40" t="s">
        <v>32</v>
      </c>
      <c r="Y33" s="38">
        <v>0</v>
      </c>
      <c r="AA33" s="15" t="s">
        <v>33</v>
      </c>
      <c r="AB33" s="16">
        <v>2.5</v>
      </c>
      <c r="AC33" s="16"/>
      <c r="AD33" s="16">
        <f>AB33*5</f>
        <v>12.5</v>
      </c>
      <c r="AE33" s="16" t="s">
        <v>28</v>
      </c>
      <c r="AF33" s="16">
        <f>AD33*9</f>
        <v>112.5</v>
      </c>
      <c r="AG33" s="74"/>
    </row>
    <row r="34" spans="2:33" ht="27.9" customHeight="1">
      <c r="B34" s="234"/>
      <c r="C34" s="238"/>
      <c r="D34" s="44"/>
      <c r="E34" s="44"/>
      <c r="F34" s="2"/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40"/>
      <c r="W34" s="85">
        <f>Y29*2+Y30*7+Y31*1+Y32*0+Y33*0+Y34*8</f>
        <v>32.799999999999997</v>
      </c>
      <c r="X34" s="78" t="s">
        <v>41</v>
      </c>
      <c r="Y34" s="45">
        <v>0</v>
      </c>
      <c r="Z34" s="14"/>
      <c r="AA34" s="15" t="s">
        <v>34</v>
      </c>
      <c r="AB34" s="16">
        <v>1</v>
      </c>
      <c r="AE34" s="15">
        <f>AB34*15</f>
        <v>15</v>
      </c>
      <c r="AG34" s="87"/>
    </row>
    <row r="35" spans="2:33" ht="27.9" customHeight="1">
      <c r="B35" s="46" t="s">
        <v>35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40"/>
      <c r="W35" s="39" t="s">
        <v>12</v>
      </c>
      <c r="X35" s="48"/>
      <c r="Y35" s="38"/>
      <c r="AC35" s="15">
        <f>SUM(AC30:AC34)</f>
        <v>28.6</v>
      </c>
      <c r="AD35" s="15">
        <f>SUM(AD30:AD34)</f>
        <v>23</v>
      </c>
      <c r="AE35" s="15">
        <f>SUM(AE30:AE34)</f>
        <v>115.5</v>
      </c>
      <c r="AF35" s="15">
        <f>AC35*4+AD35*9+AE35*4</f>
        <v>783.4</v>
      </c>
      <c r="AG35" s="74"/>
    </row>
    <row r="36" spans="2:33" ht="27.9" customHeight="1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41"/>
      <c r="W36" s="86">
        <f>W30*4+W34*4+W32*9</f>
        <v>863.2</v>
      </c>
      <c r="X36" s="52"/>
      <c r="Y36" s="53"/>
      <c r="Z36" s="14"/>
      <c r="AC36" s="51">
        <f>AC35*4/AF35</f>
        <v>0.14603012509573654</v>
      </c>
      <c r="AD36" s="51">
        <f>AD35*9/AF35</f>
        <v>0.26423283124840441</v>
      </c>
      <c r="AE36" s="51">
        <f>AE35*4/AF35</f>
        <v>0.58973704365585911</v>
      </c>
      <c r="AG36" s="88"/>
    </row>
    <row r="37" spans="2:33" s="35" customFormat="1" ht="27.9" customHeight="1">
      <c r="B37" s="30">
        <v>3</v>
      </c>
      <c r="C37" s="238"/>
      <c r="D37" s="31" t="str">
        <f>'114.3月菜單'!R4</f>
        <v>素炒飯</v>
      </c>
      <c r="E37" s="31" t="s">
        <v>17</v>
      </c>
      <c r="F37" s="31"/>
      <c r="G37" s="31" t="str">
        <f>'114.3月菜單'!R5</f>
        <v>三色豆腐(豆)</v>
      </c>
      <c r="H37" s="31" t="s">
        <v>17</v>
      </c>
      <c r="I37" s="31"/>
      <c r="J37" s="31" t="str">
        <f>'114.3月菜單'!R6</f>
        <v>白菜針菇</v>
      </c>
      <c r="K37" s="31" t="s">
        <v>17</v>
      </c>
      <c r="L37" s="31"/>
      <c r="M37" s="31" t="str">
        <f>'114.3月菜單'!R7</f>
        <v>沙茶豆干片(豆)</v>
      </c>
      <c r="N37" s="31" t="s">
        <v>17</v>
      </c>
      <c r="O37" s="31"/>
      <c r="P37" s="31" t="str">
        <f>'114.3月菜單'!R8</f>
        <v>季節蔬菜X2</v>
      </c>
      <c r="Q37" s="31" t="s">
        <v>18</v>
      </c>
      <c r="R37" s="31"/>
      <c r="S37" s="31" t="str">
        <f>'114.3月菜單'!R9</f>
        <v>玉米濃湯(芡)</v>
      </c>
      <c r="T37" s="31" t="s">
        <v>140</v>
      </c>
      <c r="U37" s="31"/>
      <c r="V37" s="239"/>
      <c r="W37" s="32" t="s">
        <v>43</v>
      </c>
      <c r="X37" s="33" t="s">
        <v>19</v>
      </c>
      <c r="Y37" s="34">
        <v>6.2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</row>
    <row r="38" spans="2:33" ht="27.9" customHeight="1">
      <c r="B38" s="36" t="s">
        <v>8</v>
      </c>
      <c r="C38" s="238"/>
      <c r="D38" s="2" t="s">
        <v>24</v>
      </c>
      <c r="E38" s="2"/>
      <c r="F38" s="2">
        <v>120</v>
      </c>
      <c r="G38" s="56" t="s">
        <v>103</v>
      </c>
      <c r="H38" s="105" t="s">
        <v>82</v>
      </c>
      <c r="I38" s="104">
        <v>60</v>
      </c>
      <c r="J38" s="2" t="s">
        <v>100</v>
      </c>
      <c r="K38" s="2"/>
      <c r="L38" s="2">
        <v>70</v>
      </c>
      <c r="M38" s="2" t="s">
        <v>128</v>
      </c>
      <c r="N38" s="2" t="s">
        <v>82</v>
      </c>
      <c r="O38" s="2">
        <v>45</v>
      </c>
      <c r="P38" s="2" t="s">
        <v>63</v>
      </c>
      <c r="Q38" s="2"/>
      <c r="R38" s="2">
        <v>120</v>
      </c>
      <c r="S38" s="2" t="s">
        <v>132</v>
      </c>
      <c r="T38" s="2"/>
      <c r="U38" s="2">
        <v>20</v>
      </c>
      <c r="V38" s="240"/>
      <c r="W38" s="87">
        <f>Y37*15+Y38*0+Y39*5+Y40*0+Y41*15+Y42*12+15</f>
        <v>118</v>
      </c>
      <c r="X38" s="37" t="s">
        <v>177</v>
      </c>
      <c r="Y38" s="38">
        <v>2.5</v>
      </c>
      <c r="Z38" s="14"/>
      <c r="AA38" s="16" t="s">
        <v>25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</row>
    <row r="39" spans="2:33" ht="27.9" customHeight="1">
      <c r="B39" s="36">
        <v>7</v>
      </c>
      <c r="C39" s="238"/>
      <c r="D39" s="2" t="s">
        <v>95</v>
      </c>
      <c r="E39" s="2"/>
      <c r="F39" s="2">
        <v>1</v>
      </c>
      <c r="G39" s="2" t="s">
        <v>95</v>
      </c>
      <c r="H39" s="2"/>
      <c r="I39" s="2">
        <v>1</v>
      </c>
      <c r="J39" s="2" t="s">
        <v>78</v>
      </c>
      <c r="K39" s="2"/>
      <c r="L39" s="2">
        <v>10</v>
      </c>
      <c r="M39" s="2"/>
      <c r="N39" s="2"/>
      <c r="O39" s="2"/>
      <c r="P39" s="2"/>
      <c r="Q39" s="2"/>
      <c r="R39" s="2"/>
      <c r="S39" s="2" t="s">
        <v>95</v>
      </c>
      <c r="T39" s="2"/>
      <c r="U39" s="2">
        <v>1</v>
      </c>
      <c r="V39" s="240"/>
      <c r="W39" s="39" t="s">
        <v>45</v>
      </c>
      <c r="X39" s="40" t="s">
        <v>26</v>
      </c>
      <c r="Y39" s="38">
        <v>2</v>
      </c>
      <c r="AA39" s="41" t="s">
        <v>27</v>
      </c>
      <c r="AB39" s="16">
        <v>2.2000000000000002</v>
      </c>
      <c r="AC39" s="42">
        <f>AB39*7</f>
        <v>15.400000000000002</v>
      </c>
      <c r="AD39" s="16">
        <f>AB39*5</f>
        <v>11</v>
      </c>
      <c r="AE39" s="16" t="s">
        <v>28</v>
      </c>
      <c r="AF39" s="43">
        <f>AC39*4+AD39*9</f>
        <v>160.60000000000002</v>
      </c>
    </row>
    <row r="40" spans="2:33" ht="27.9" customHeight="1">
      <c r="B40" s="36" t="s">
        <v>10</v>
      </c>
      <c r="C40" s="238"/>
      <c r="D40" s="2" t="s">
        <v>215</v>
      </c>
      <c r="E40" s="44"/>
      <c r="F40" s="2">
        <v>1</v>
      </c>
      <c r="G40" s="2"/>
      <c r="H40" s="2"/>
      <c r="I40" s="2"/>
      <c r="J40" s="2" t="s">
        <v>93</v>
      </c>
      <c r="K40" s="2"/>
      <c r="L40" s="2">
        <v>3</v>
      </c>
      <c r="M40" s="2"/>
      <c r="N40" s="2"/>
      <c r="O40" s="2"/>
      <c r="P40" s="2"/>
      <c r="Q40" s="2"/>
      <c r="R40" s="2"/>
      <c r="S40" s="2"/>
      <c r="T40" s="2"/>
      <c r="U40" s="2"/>
      <c r="V40" s="240"/>
      <c r="W40" s="85">
        <f>Y37*0+Y38*5+Y39*0+Y40*5+Y41*0+Y42*4</f>
        <v>27.5</v>
      </c>
      <c r="X40" s="40" t="s">
        <v>29</v>
      </c>
      <c r="Y40" s="38">
        <v>3</v>
      </c>
      <c r="Z40" s="14"/>
      <c r="AA40" s="15" t="s">
        <v>30</v>
      </c>
      <c r="AB40" s="16">
        <v>1.7</v>
      </c>
      <c r="AC40" s="16">
        <f>AB40*1</f>
        <v>1.7</v>
      </c>
      <c r="AD40" s="16" t="s">
        <v>28</v>
      </c>
      <c r="AE40" s="16">
        <f>AB40*5</f>
        <v>8.5</v>
      </c>
      <c r="AF40" s="16">
        <f>AC40*4+AE40*4</f>
        <v>40.799999999999997</v>
      </c>
    </row>
    <row r="41" spans="2:33" ht="27.9" customHeight="1">
      <c r="B41" s="234" t="s">
        <v>31</v>
      </c>
      <c r="C41" s="238"/>
      <c r="D41" s="2"/>
      <c r="E41" s="2"/>
      <c r="F41" s="2"/>
      <c r="G41" s="2"/>
      <c r="H41" s="2"/>
      <c r="I41" s="2"/>
      <c r="J41" s="2" t="s">
        <v>87</v>
      </c>
      <c r="K41" s="2"/>
      <c r="L41" s="2">
        <v>1</v>
      </c>
      <c r="M41" s="2"/>
      <c r="N41" s="44"/>
      <c r="O41" s="2"/>
      <c r="P41" s="2"/>
      <c r="Q41" s="2"/>
      <c r="R41" s="2"/>
      <c r="S41" s="2"/>
      <c r="T41" s="2"/>
      <c r="U41" s="2"/>
      <c r="V41" s="240"/>
      <c r="W41" s="39" t="s">
        <v>46</v>
      </c>
      <c r="X41" s="40" t="s">
        <v>32</v>
      </c>
      <c r="Y41" s="38">
        <v>0</v>
      </c>
      <c r="AA41" s="15" t="s">
        <v>33</v>
      </c>
      <c r="AB41" s="16">
        <v>2.5</v>
      </c>
      <c r="AC41" s="16"/>
      <c r="AD41" s="16">
        <f>AB41*5</f>
        <v>12.5</v>
      </c>
      <c r="AE41" s="16" t="s">
        <v>28</v>
      </c>
      <c r="AF41" s="16">
        <f>AD41*9</f>
        <v>112.5</v>
      </c>
      <c r="AG41" s="74"/>
    </row>
    <row r="42" spans="2:33" ht="27.9" customHeight="1">
      <c r="B42" s="234"/>
      <c r="C42" s="238"/>
      <c r="D42" s="44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40"/>
      <c r="W42" s="85">
        <f>Y37*2+Y38*7+Y39*1+Y40*0+Y41*0+Y42*8</f>
        <v>31.9</v>
      </c>
      <c r="X42" s="78" t="s">
        <v>41</v>
      </c>
      <c r="Y42" s="45">
        <v>0</v>
      </c>
      <c r="Z42" s="14"/>
      <c r="AA42" s="15" t="s">
        <v>34</v>
      </c>
      <c r="AE42" s="15">
        <f>AB42*15</f>
        <v>0</v>
      </c>
      <c r="AG42" s="87"/>
    </row>
    <row r="43" spans="2:33" ht="27.9" customHeight="1">
      <c r="B43" s="46" t="s">
        <v>35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40"/>
      <c r="W43" s="39" t="s">
        <v>12</v>
      </c>
      <c r="X43" s="48"/>
      <c r="Y43" s="38"/>
      <c r="AC43" s="15">
        <f>SUM(AC38:AC42)</f>
        <v>29.1</v>
      </c>
      <c r="AD43" s="15">
        <f>SUM(AD38:AD42)</f>
        <v>23.5</v>
      </c>
      <c r="AE43" s="15">
        <f>SUM(AE38:AE42)</f>
        <v>98.5</v>
      </c>
      <c r="AF43" s="15">
        <f>AC43*4+AD43*9+AE43*4</f>
        <v>721.9</v>
      </c>
      <c r="AG43" s="74"/>
    </row>
    <row r="44" spans="2:33" ht="27.9" customHeight="1" thickBot="1">
      <c r="B44" s="120"/>
      <c r="C44" s="50"/>
      <c r="D44" s="69"/>
      <c r="E44" s="69"/>
      <c r="F44" s="70"/>
      <c r="G44" s="70"/>
      <c r="H44" s="69"/>
      <c r="I44" s="70"/>
      <c r="J44" s="70"/>
      <c r="K44" s="69"/>
      <c r="L44" s="70"/>
      <c r="M44" s="70"/>
      <c r="N44" s="69"/>
      <c r="O44" s="70"/>
      <c r="P44" s="70"/>
      <c r="Q44" s="69"/>
      <c r="R44" s="70"/>
      <c r="S44" s="70"/>
      <c r="T44" s="69"/>
      <c r="U44" s="70"/>
      <c r="V44" s="241"/>
      <c r="W44" s="86">
        <f>W38*4+W42*4+W40*9</f>
        <v>847.1</v>
      </c>
      <c r="X44" s="52"/>
      <c r="Y44" s="53"/>
      <c r="Z44" s="14"/>
      <c r="AC44" s="51">
        <f>AC43*4/AF43</f>
        <v>0.1612411691369996</v>
      </c>
      <c r="AD44" s="51">
        <f>AD43*9/AF43</f>
        <v>0.29297686660202243</v>
      </c>
      <c r="AE44" s="51">
        <f>AE43*4/AF43</f>
        <v>0.54578196426097803</v>
      </c>
      <c r="AG44" s="88"/>
    </row>
    <row r="45" spans="2:33" s="60" customFormat="1" ht="21.75" customHeight="1">
      <c r="B45" s="242"/>
      <c r="C45" s="242"/>
      <c r="D45" s="242"/>
      <c r="E45" s="242"/>
      <c r="F45" s="242"/>
      <c r="G45" s="242"/>
      <c r="H45" s="242"/>
      <c r="I45" s="242"/>
      <c r="J45" s="242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72"/>
      <c r="AB45" s="55"/>
    </row>
    <row r="46" spans="2:33">
      <c r="B46" s="242"/>
      <c r="C46" s="242"/>
      <c r="D46" s="242"/>
      <c r="E46" s="242"/>
      <c r="F46" s="242"/>
      <c r="G46" s="242"/>
      <c r="H46" s="242"/>
      <c r="I46" s="242"/>
      <c r="J46" s="242"/>
      <c r="K46" s="73"/>
      <c r="N46" s="73"/>
      <c r="Q46" s="73"/>
      <c r="T46" s="73"/>
    </row>
  </sheetData>
  <mergeCells count="18">
    <mergeCell ref="B45:J46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</mergeCells>
  <phoneticPr fontId="19" type="noConversion"/>
  <conditionalFormatting sqref="N15:N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49"/>
  <sheetViews>
    <sheetView zoomScale="60" workbookViewId="0">
      <selection activeCell="O5" sqref="O5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1" customWidth="1"/>
    <col min="6" max="6" width="9.6640625" style="15" customWidth="1"/>
    <col min="7" max="7" width="18.6640625" style="15" customWidth="1"/>
    <col min="8" max="8" width="5.6640625" style="71" customWidth="1"/>
    <col min="9" max="9" width="9.6640625" style="15" customWidth="1"/>
    <col min="10" max="10" width="18.6640625" style="15" customWidth="1"/>
    <col min="11" max="11" width="5.6640625" style="71" customWidth="1"/>
    <col min="12" max="12" width="9.6640625" style="15" customWidth="1"/>
    <col min="13" max="13" width="18.6640625" style="15" customWidth="1"/>
    <col min="14" max="14" width="5.6640625" style="71" customWidth="1"/>
    <col min="15" max="15" width="9.6640625" style="15" customWidth="1"/>
    <col min="16" max="16" width="18.6640625" style="15" customWidth="1"/>
    <col min="17" max="17" width="5.6640625" style="71" customWidth="1"/>
    <col min="18" max="18" width="9.6640625" style="15" customWidth="1"/>
    <col min="19" max="19" width="18.6640625" style="15" customWidth="1"/>
    <col min="20" max="20" width="5.6640625" style="71" customWidth="1"/>
    <col min="21" max="21" width="9.6640625" style="15" customWidth="1"/>
    <col min="22" max="22" width="5.21875" style="15" customWidth="1"/>
    <col min="23" max="23" width="11.77734375" style="74" customWidth="1"/>
    <col min="24" max="24" width="11.21875" style="75" customWidth="1"/>
    <col min="25" max="25" width="6.6640625" style="76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235" t="s">
        <v>281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3"/>
      <c r="AB1" s="5"/>
    </row>
    <row r="2" spans="2:33" s="4" customFormat="1" ht="13.5" customHeight="1">
      <c r="B2" s="236"/>
      <c r="C2" s="237"/>
      <c r="D2" s="237"/>
      <c r="E2" s="237"/>
      <c r="F2" s="237"/>
      <c r="G2" s="237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79" t="s">
        <v>42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40</v>
      </c>
      <c r="F4" s="19"/>
      <c r="G4" s="19" t="s">
        <v>3</v>
      </c>
      <c r="H4" s="20" t="s">
        <v>40</v>
      </c>
      <c r="I4" s="19"/>
      <c r="J4" s="19" t="s">
        <v>4</v>
      </c>
      <c r="K4" s="20" t="s">
        <v>40</v>
      </c>
      <c r="L4" s="21"/>
      <c r="M4" s="19" t="s">
        <v>4</v>
      </c>
      <c r="N4" s="20" t="s">
        <v>40</v>
      </c>
      <c r="O4" s="19"/>
      <c r="P4" s="19" t="s">
        <v>4</v>
      </c>
      <c r="Q4" s="20" t="s">
        <v>40</v>
      </c>
      <c r="R4" s="19"/>
      <c r="S4" s="22" t="s">
        <v>5</v>
      </c>
      <c r="T4" s="20" t="s">
        <v>40</v>
      </c>
      <c r="U4" s="19"/>
      <c r="V4" s="81" t="s">
        <v>47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>
      <c r="B5" s="30">
        <v>3</v>
      </c>
      <c r="C5" s="238"/>
      <c r="D5" s="31" t="str">
        <f>'114.3月菜單'!B13</f>
        <v>香Q米飯</v>
      </c>
      <c r="E5" s="31" t="s">
        <v>15</v>
      </c>
      <c r="F5" s="1" t="s">
        <v>16</v>
      </c>
      <c r="G5" s="31" t="str">
        <f>'114.3月菜單'!B14</f>
        <v>塔香杏鮑菇</v>
      </c>
      <c r="H5" s="31" t="s">
        <v>17</v>
      </c>
      <c r="I5" s="1" t="s">
        <v>16</v>
      </c>
      <c r="J5" s="31" t="str">
        <f>'114.3月菜單'!B15</f>
        <v>滷豆包X1(加)</v>
      </c>
      <c r="K5" s="31" t="s">
        <v>17</v>
      </c>
      <c r="L5" s="1" t="s">
        <v>16</v>
      </c>
      <c r="M5" s="31" t="str">
        <f>'114.3月菜單'!B16</f>
        <v>五香白乾絲(豆)</v>
      </c>
      <c r="N5" s="31" t="s">
        <v>17</v>
      </c>
      <c r="O5" s="1" t="s">
        <v>16</v>
      </c>
      <c r="P5" s="31" t="str">
        <f>'114.3月菜單'!B17</f>
        <v>季節蔬菜X2</v>
      </c>
      <c r="Q5" s="31" t="s">
        <v>18</v>
      </c>
      <c r="R5" s="1" t="s">
        <v>16</v>
      </c>
      <c r="S5" s="31" t="str">
        <f>'114.3月菜單'!B18</f>
        <v>紫菜湯</v>
      </c>
      <c r="T5" s="31" t="s">
        <v>17</v>
      </c>
      <c r="U5" s="1" t="s">
        <v>16</v>
      </c>
      <c r="V5" s="239"/>
      <c r="W5" s="32" t="s">
        <v>89</v>
      </c>
      <c r="X5" s="33" t="s">
        <v>90</v>
      </c>
      <c r="Y5" s="34">
        <v>6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  <c r="AG5" s="74"/>
    </row>
    <row r="6" spans="2:33" ht="27.9" customHeight="1">
      <c r="B6" s="36" t="s">
        <v>8</v>
      </c>
      <c r="C6" s="238"/>
      <c r="D6" s="2" t="s">
        <v>59</v>
      </c>
      <c r="E6" s="2"/>
      <c r="F6" s="2">
        <v>120</v>
      </c>
      <c r="G6" s="2" t="s">
        <v>116</v>
      </c>
      <c r="H6" s="2"/>
      <c r="I6" s="2">
        <v>80</v>
      </c>
      <c r="J6" s="2" t="s">
        <v>199</v>
      </c>
      <c r="K6" s="2" t="s">
        <v>200</v>
      </c>
      <c r="L6" s="2">
        <v>50</v>
      </c>
      <c r="M6" s="2" t="s">
        <v>184</v>
      </c>
      <c r="N6" s="2" t="s">
        <v>185</v>
      </c>
      <c r="O6" s="2">
        <v>50</v>
      </c>
      <c r="P6" s="2" t="s">
        <v>88</v>
      </c>
      <c r="Q6" s="2"/>
      <c r="R6" s="2">
        <v>120</v>
      </c>
      <c r="S6" s="2" t="s">
        <v>186</v>
      </c>
      <c r="T6" s="2"/>
      <c r="U6" s="2">
        <v>1</v>
      </c>
      <c r="V6" s="240"/>
      <c r="W6" s="87">
        <f>Y5*15+Y6*0+Y7*5+Y8*0+Y9*15+Y10*12+15</f>
        <v>115</v>
      </c>
      <c r="X6" s="37" t="s">
        <v>177</v>
      </c>
      <c r="Y6" s="38">
        <v>2.6</v>
      </c>
      <c r="Z6" s="14"/>
      <c r="AA6" s="16" t="s">
        <v>25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7"/>
    </row>
    <row r="7" spans="2:33" ht="27.9" customHeight="1">
      <c r="B7" s="36">
        <v>10</v>
      </c>
      <c r="C7" s="238"/>
      <c r="D7" s="2"/>
      <c r="E7" s="2"/>
      <c r="F7" s="2"/>
      <c r="G7" s="2" t="s">
        <v>117</v>
      </c>
      <c r="H7" s="44"/>
      <c r="I7" s="2">
        <v>1</v>
      </c>
      <c r="J7" s="2"/>
      <c r="K7" s="2"/>
      <c r="L7" s="2"/>
      <c r="M7" s="2"/>
      <c r="N7" s="2"/>
      <c r="O7" s="2"/>
      <c r="P7" s="2"/>
      <c r="Q7" s="2"/>
      <c r="R7" s="2"/>
      <c r="S7" s="2" t="s">
        <v>187</v>
      </c>
      <c r="T7" s="2"/>
      <c r="U7" s="2">
        <v>1</v>
      </c>
      <c r="V7" s="240"/>
      <c r="W7" s="39" t="s">
        <v>45</v>
      </c>
      <c r="X7" s="40" t="s">
        <v>26</v>
      </c>
      <c r="Y7" s="38">
        <v>2</v>
      </c>
      <c r="AA7" s="41" t="s">
        <v>27</v>
      </c>
      <c r="AB7" s="16">
        <v>2</v>
      </c>
      <c r="AC7" s="42">
        <f>AB7*7</f>
        <v>14</v>
      </c>
      <c r="AD7" s="16">
        <f>AB7*5</f>
        <v>10</v>
      </c>
      <c r="AE7" s="16" t="s">
        <v>28</v>
      </c>
      <c r="AF7" s="43">
        <f>AC7*4+AD7*9</f>
        <v>146</v>
      </c>
      <c r="AG7" s="74"/>
    </row>
    <row r="8" spans="2:33" ht="27.9" customHeight="1">
      <c r="B8" s="36" t="s">
        <v>53</v>
      </c>
      <c r="C8" s="238"/>
      <c r="D8" s="2"/>
      <c r="E8" s="2"/>
      <c r="F8" s="2"/>
      <c r="G8" s="156" t="s">
        <v>188</v>
      </c>
      <c r="H8" s="117"/>
      <c r="I8" s="104">
        <v>1</v>
      </c>
      <c r="J8" s="2"/>
      <c r="K8" s="44"/>
      <c r="L8" s="2"/>
      <c r="M8" s="2"/>
      <c r="N8" s="2"/>
      <c r="O8" s="2"/>
      <c r="P8" s="2"/>
      <c r="Q8" s="44"/>
      <c r="R8" s="2"/>
      <c r="S8" s="2"/>
      <c r="T8" s="2"/>
      <c r="U8" s="2"/>
      <c r="V8" s="240"/>
      <c r="W8" s="85">
        <f>Y5*0+Y6*5+Y7*0+Y8*5+Y9*0+Y10*4</f>
        <v>25.5</v>
      </c>
      <c r="X8" s="40" t="s">
        <v>29</v>
      </c>
      <c r="Y8" s="38">
        <v>2.5</v>
      </c>
      <c r="Z8" s="14"/>
      <c r="AA8" s="15" t="s">
        <v>30</v>
      </c>
      <c r="AB8" s="16">
        <v>1.5</v>
      </c>
      <c r="AC8" s="16">
        <f>AB8*1</f>
        <v>1.5</v>
      </c>
      <c r="AD8" s="16" t="s">
        <v>28</v>
      </c>
      <c r="AE8" s="16">
        <f>AB8*5</f>
        <v>7.5</v>
      </c>
      <c r="AF8" s="16">
        <f>AC8*4+AE8*4</f>
        <v>36</v>
      </c>
      <c r="AG8" s="87"/>
    </row>
    <row r="9" spans="2:33" ht="27.9" customHeight="1">
      <c r="B9" s="234" t="s">
        <v>36</v>
      </c>
      <c r="C9" s="238"/>
      <c r="D9" s="2"/>
      <c r="E9" s="2"/>
      <c r="F9" s="2"/>
      <c r="G9" s="2"/>
      <c r="H9" s="44"/>
      <c r="I9" s="2"/>
      <c r="J9" s="2"/>
      <c r="K9" s="2"/>
      <c r="L9" s="2"/>
      <c r="M9" s="2"/>
      <c r="N9" s="44"/>
      <c r="O9" s="2"/>
      <c r="P9" s="2"/>
      <c r="Q9" s="44"/>
      <c r="R9" s="2"/>
      <c r="S9" s="2"/>
      <c r="T9" s="83"/>
      <c r="U9" s="2"/>
      <c r="V9" s="240"/>
      <c r="W9" s="39" t="s">
        <v>48</v>
      </c>
      <c r="X9" s="40" t="s">
        <v>32</v>
      </c>
      <c r="Y9" s="38">
        <v>0</v>
      </c>
      <c r="AA9" s="15" t="s">
        <v>33</v>
      </c>
      <c r="AB9" s="16">
        <v>2.5</v>
      </c>
      <c r="AC9" s="16"/>
      <c r="AD9" s="16">
        <f>AB9*5</f>
        <v>12.5</v>
      </c>
      <c r="AE9" s="16" t="s">
        <v>28</v>
      </c>
      <c r="AF9" s="16">
        <f>AD9*9</f>
        <v>112.5</v>
      </c>
      <c r="AG9" s="74"/>
    </row>
    <row r="10" spans="2:33" ht="27.9" customHeight="1">
      <c r="B10" s="234"/>
      <c r="C10" s="238"/>
      <c r="D10" s="2"/>
      <c r="E10" s="2"/>
      <c r="F10" s="2"/>
      <c r="G10" s="2"/>
      <c r="H10" s="44"/>
      <c r="I10" s="2"/>
      <c r="J10" s="2"/>
      <c r="K10" s="2"/>
      <c r="L10" s="2"/>
      <c r="M10" s="2"/>
      <c r="N10" s="44"/>
      <c r="O10" s="2"/>
      <c r="P10" s="2"/>
      <c r="Q10" s="44"/>
      <c r="R10" s="2"/>
      <c r="S10" s="2"/>
      <c r="T10" s="83"/>
      <c r="U10" s="2"/>
      <c r="V10" s="240"/>
      <c r="W10" s="85">
        <f>Y5*2+Y6*7+Y7*1+Y8*0+Y9*0+Y10*8</f>
        <v>32.200000000000003</v>
      </c>
      <c r="X10" s="78" t="s">
        <v>41</v>
      </c>
      <c r="Y10" s="45">
        <v>0</v>
      </c>
      <c r="Z10" s="14"/>
      <c r="AA10" s="15" t="s">
        <v>34</v>
      </c>
      <c r="AE10" s="15">
        <f>AB10*15</f>
        <v>0</v>
      </c>
      <c r="AG10" s="87"/>
    </row>
    <row r="11" spans="2:33" ht="27.9" customHeight="1">
      <c r="B11" s="46" t="s">
        <v>35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40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4"/>
    </row>
    <row r="12" spans="2:33" ht="27.9" customHeight="1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41"/>
      <c r="W12" s="86">
        <f>W6*4+W10*4+W8*9</f>
        <v>818.3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8"/>
    </row>
    <row r="13" spans="2:33" s="35" customFormat="1" ht="27.9" customHeight="1">
      <c r="B13" s="30">
        <v>3</v>
      </c>
      <c r="C13" s="238"/>
      <c r="D13" s="31" t="str">
        <f>'114.3月菜單'!F13</f>
        <v>麥片飯</v>
      </c>
      <c r="E13" s="31" t="s">
        <v>15</v>
      </c>
      <c r="F13" s="31"/>
      <c r="G13" s="31" t="str">
        <f>'114.3月菜單'!F14</f>
        <v>紅燒豆腐(豆)</v>
      </c>
      <c r="H13" s="31" t="s">
        <v>17</v>
      </c>
      <c r="I13" s="31"/>
      <c r="J13" s="31" t="str">
        <f>'114.3月菜單'!F15</f>
        <v>素肉燥(豆)</v>
      </c>
      <c r="K13" s="31" t="s">
        <v>17</v>
      </c>
      <c r="L13" s="31"/>
      <c r="M13" s="31" t="str">
        <f>'114.3月菜單'!F16</f>
        <v>蒸蛋</v>
      </c>
      <c r="N13" s="31" t="s">
        <v>15</v>
      </c>
      <c r="O13" s="31"/>
      <c r="P13" s="31" t="str">
        <f>'114.3月菜單'!F17</f>
        <v>季節蔬菜X2</v>
      </c>
      <c r="Q13" s="31" t="s">
        <v>18</v>
      </c>
      <c r="R13" s="31"/>
      <c r="S13" s="31" t="str">
        <f>'114.3月菜單'!F18</f>
        <v>冬瓜湯</v>
      </c>
      <c r="T13" s="31" t="s">
        <v>17</v>
      </c>
      <c r="U13" s="31"/>
      <c r="V13" s="239"/>
      <c r="W13" s="32" t="s">
        <v>43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4"/>
    </row>
    <row r="14" spans="2:33" ht="27.9" customHeight="1">
      <c r="B14" s="36" t="s">
        <v>8</v>
      </c>
      <c r="C14" s="238"/>
      <c r="D14" s="2" t="s">
        <v>62</v>
      </c>
      <c r="E14" s="2"/>
      <c r="F14" s="2">
        <v>80</v>
      </c>
      <c r="G14" s="2" t="s">
        <v>103</v>
      </c>
      <c r="H14" s="2" t="s">
        <v>82</v>
      </c>
      <c r="I14" s="2">
        <v>65</v>
      </c>
      <c r="J14" s="2" t="s">
        <v>119</v>
      </c>
      <c r="K14" s="2" t="s">
        <v>153</v>
      </c>
      <c r="L14" s="2">
        <v>60</v>
      </c>
      <c r="M14" s="2" t="s">
        <v>276</v>
      </c>
      <c r="N14" s="2"/>
      <c r="O14" s="2">
        <v>50</v>
      </c>
      <c r="P14" s="2" t="s">
        <v>63</v>
      </c>
      <c r="Q14" s="2"/>
      <c r="R14" s="2">
        <v>120</v>
      </c>
      <c r="S14" s="2" t="s">
        <v>135</v>
      </c>
      <c r="T14" s="2"/>
      <c r="U14" s="2">
        <v>40</v>
      </c>
      <c r="V14" s="240"/>
      <c r="W14" s="87">
        <f>Y13*15+Y14*0+Y15*5+Y16*0+Y17*15+Y18*12+15</f>
        <v>113.5</v>
      </c>
      <c r="X14" s="37" t="s">
        <v>177</v>
      </c>
      <c r="Y14" s="38">
        <v>2.8</v>
      </c>
      <c r="Z14" s="14"/>
      <c r="AA14" s="16" t="s">
        <v>25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7"/>
    </row>
    <row r="15" spans="2:33" ht="27.9" customHeight="1">
      <c r="B15" s="36">
        <v>11</v>
      </c>
      <c r="C15" s="238"/>
      <c r="D15" s="2" t="s">
        <v>139</v>
      </c>
      <c r="E15" s="2"/>
      <c r="F15" s="2">
        <v>40</v>
      </c>
      <c r="G15" s="2"/>
      <c r="H15" s="2"/>
      <c r="I15" s="2"/>
      <c r="J15" s="2" t="s">
        <v>93</v>
      </c>
      <c r="K15" s="44"/>
      <c r="L15" s="2">
        <v>2</v>
      </c>
      <c r="M15" s="2"/>
      <c r="N15" s="2"/>
      <c r="O15" s="2"/>
      <c r="P15" s="2"/>
      <c r="Q15" s="2"/>
      <c r="R15" s="2"/>
      <c r="S15" s="2" t="s">
        <v>101</v>
      </c>
      <c r="T15" s="2"/>
      <c r="U15" s="2">
        <v>1</v>
      </c>
      <c r="V15" s="240"/>
      <c r="W15" s="39" t="s">
        <v>45</v>
      </c>
      <c r="X15" s="40" t="s">
        <v>26</v>
      </c>
      <c r="Y15" s="38">
        <v>1.7</v>
      </c>
      <c r="AA15" s="41" t="s">
        <v>27</v>
      </c>
      <c r="AB15" s="16">
        <v>2</v>
      </c>
      <c r="AC15" s="42">
        <f>AB15*7</f>
        <v>14</v>
      </c>
      <c r="AD15" s="16">
        <f>AB15*5</f>
        <v>10</v>
      </c>
      <c r="AE15" s="16" t="s">
        <v>28</v>
      </c>
      <c r="AF15" s="43">
        <f>AC15*4+AD15*9</f>
        <v>146</v>
      </c>
      <c r="AG15" s="74"/>
    </row>
    <row r="16" spans="2:33" ht="27.9" customHeight="1">
      <c r="B16" s="36" t="s">
        <v>10</v>
      </c>
      <c r="C16" s="238"/>
      <c r="D16" s="44"/>
      <c r="E16" s="44"/>
      <c r="F16" s="2"/>
      <c r="G16" s="2"/>
      <c r="H16" s="2"/>
      <c r="I16" s="2"/>
      <c r="J16" s="2"/>
      <c r="K16" s="44"/>
      <c r="L16" s="2"/>
      <c r="M16" s="2"/>
      <c r="N16" s="2"/>
      <c r="O16" s="2"/>
      <c r="P16" s="2"/>
      <c r="Q16" s="2"/>
      <c r="R16" s="2"/>
      <c r="S16" s="2"/>
      <c r="T16" s="2"/>
      <c r="U16" s="2"/>
      <c r="V16" s="240"/>
      <c r="W16" s="85">
        <f>Y13*0+Y14*5+Y15*0+Y16*5+Y17*0+Y18*4</f>
        <v>26.5</v>
      </c>
      <c r="X16" s="40" t="s">
        <v>29</v>
      </c>
      <c r="Y16" s="38">
        <v>2.5</v>
      </c>
      <c r="Z16" s="14"/>
      <c r="AA16" s="15" t="s">
        <v>30</v>
      </c>
      <c r="AB16" s="16">
        <v>1.7</v>
      </c>
      <c r="AC16" s="16">
        <f>AB16*1</f>
        <v>1.7</v>
      </c>
      <c r="AD16" s="16" t="s">
        <v>28</v>
      </c>
      <c r="AE16" s="16">
        <f>AB16*5</f>
        <v>8.5</v>
      </c>
      <c r="AF16" s="16">
        <f>AC16*4+AE16*4</f>
        <v>40.799999999999997</v>
      </c>
      <c r="AG16" s="87"/>
    </row>
    <row r="17" spans="2:33" ht="27.9" customHeight="1">
      <c r="B17" s="234" t="s">
        <v>37</v>
      </c>
      <c r="C17" s="238"/>
      <c r="D17" s="44"/>
      <c r="E17" s="44"/>
      <c r="F17" s="2"/>
      <c r="G17" s="2"/>
      <c r="H17" s="2"/>
      <c r="I17" s="2"/>
      <c r="J17" s="2"/>
      <c r="K17" s="44"/>
      <c r="L17" s="2"/>
      <c r="M17" s="2"/>
      <c r="N17" s="77"/>
      <c r="O17" s="2"/>
      <c r="P17" s="2"/>
      <c r="Q17" s="2"/>
      <c r="R17" s="2"/>
      <c r="S17" s="2"/>
      <c r="T17" s="44"/>
      <c r="U17" s="2"/>
      <c r="V17" s="240"/>
      <c r="W17" s="39" t="s">
        <v>46</v>
      </c>
      <c r="X17" s="40" t="s">
        <v>32</v>
      </c>
      <c r="Y17" s="38">
        <v>0</v>
      </c>
      <c r="AA17" s="15" t="s">
        <v>33</v>
      </c>
      <c r="AB17" s="16">
        <v>2.5</v>
      </c>
      <c r="AC17" s="16"/>
      <c r="AD17" s="16">
        <f>AB17*5</f>
        <v>12.5</v>
      </c>
      <c r="AE17" s="16" t="s">
        <v>28</v>
      </c>
      <c r="AF17" s="16">
        <f>AD17*9</f>
        <v>112.5</v>
      </c>
      <c r="AG17" s="74"/>
    </row>
    <row r="18" spans="2:33" ht="27.9" customHeight="1">
      <c r="B18" s="234"/>
      <c r="C18" s="238"/>
      <c r="D18" s="44"/>
      <c r="E18" s="44"/>
      <c r="F18" s="2"/>
      <c r="G18" s="2"/>
      <c r="H18" s="44"/>
      <c r="I18" s="2"/>
      <c r="J18" s="2"/>
      <c r="K18" s="83"/>
      <c r="L18" s="2"/>
      <c r="M18" s="2"/>
      <c r="N18" s="44"/>
      <c r="O18" s="2"/>
      <c r="P18" s="2"/>
      <c r="Q18" s="44"/>
      <c r="R18" s="2"/>
      <c r="S18" s="2"/>
      <c r="T18" s="2"/>
      <c r="U18" s="2"/>
      <c r="V18" s="240"/>
      <c r="W18" s="85">
        <f>Y13*2+Y14*7+Y15*1+Y16*0+Y17*0+Y18*8</f>
        <v>33.299999999999997</v>
      </c>
      <c r="X18" s="78" t="s">
        <v>41</v>
      </c>
      <c r="Y18" s="45">
        <v>0</v>
      </c>
      <c r="Z18" s="14"/>
      <c r="AA18" s="15" t="s">
        <v>34</v>
      </c>
      <c r="AB18" s="16">
        <v>1</v>
      </c>
      <c r="AE18" s="15">
        <f>AB18*15</f>
        <v>15</v>
      </c>
      <c r="AG18" s="87"/>
    </row>
    <row r="19" spans="2:33" ht="27.9" customHeight="1">
      <c r="B19" s="46" t="s">
        <v>35</v>
      </c>
      <c r="C19" s="47"/>
      <c r="D19" s="44"/>
      <c r="E19" s="44"/>
      <c r="F19" s="2"/>
      <c r="G19" s="2"/>
      <c r="H19" s="44"/>
      <c r="I19" s="2"/>
      <c r="J19" s="2"/>
      <c r="K19" s="83"/>
      <c r="L19" s="2"/>
      <c r="M19" s="2"/>
      <c r="N19" s="44"/>
      <c r="O19" s="2"/>
      <c r="P19" s="2"/>
      <c r="Q19" s="44"/>
      <c r="R19" s="2"/>
      <c r="S19" s="2"/>
      <c r="T19" s="2"/>
      <c r="U19" s="2"/>
      <c r="V19" s="240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4"/>
    </row>
    <row r="20" spans="2:33" ht="27.9" customHeight="1">
      <c r="B20" s="49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41"/>
      <c r="W20" s="86">
        <f>W14*4+W18*4+W16*9</f>
        <v>825.7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8"/>
    </row>
    <row r="21" spans="2:33" s="35" customFormat="1" ht="27.9" customHeight="1">
      <c r="B21" s="30">
        <v>3</v>
      </c>
      <c r="C21" s="238"/>
      <c r="D21" s="31" t="str">
        <f>'114.3月菜單'!J13</f>
        <v>香Q米飯</v>
      </c>
      <c r="E21" s="31" t="s">
        <v>15</v>
      </c>
      <c r="F21" s="31"/>
      <c r="G21" s="31" t="str">
        <f>'114.3月菜單'!J14</f>
        <v>糖醋豆腸(加)</v>
      </c>
      <c r="H21" s="31" t="s">
        <v>49</v>
      </c>
      <c r="I21" s="31"/>
      <c r="J21" s="31" t="str">
        <f>'114.3月菜單'!J15</f>
        <v>蘿蔔三絲</v>
      </c>
      <c r="K21" s="31" t="s">
        <v>17</v>
      </c>
      <c r="L21" s="31"/>
      <c r="M21" s="31" t="str">
        <f>'114.3月菜單'!J16</f>
        <v>滷豆腐丁(豆)</v>
      </c>
      <c r="N21" s="31" t="s">
        <v>203</v>
      </c>
      <c r="O21" s="31"/>
      <c r="P21" s="31" t="str">
        <f>'114.3月菜單'!J17</f>
        <v>季節蔬菜X2</v>
      </c>
      <c r="Q21" s="31" t="s">
        <v>18</v>
      </c>
      <c r="R21" s="31"/>
      <c r="S21" s="31" t="str">
        <f>'114.3月菜單'!J18</f>
        <v>日式菇菇湯</v>
      </c>
      <c r="T21" s="31" t="s">
        <v>189</v>
      </c>
      <c r="U21" s="31"/>
      <c r="V21" s="239"/>
      <c r="W21" s="32" t="s">
        <v>43</v>
      </c>
      <c r="X21" s="33" t="s">
        <v>19</v>
      </c>
      <c r="Y21" s="34">
        <v>6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4"/>
    </row>
    <row r="22" spans="2:33" s="56" customFormat="1" ht="27.75" customHeight="1">
      <c r="B22" s="36" t="s">
        <v>8</v>
      </c>
      <c r="C22" s="238"/>
      <c r="D22" s="2" t="s">
        <v>24</v>
      </c>
      <c r="E22" s="2"/>
      <c r="F22" s="2">
        <v>120</v>
      </c>
      <c r="G22" s="2" t="s">
        <v>146</v>
      </c>
      <c r="H22" s="2" t="s">
        <v>99</v>
      </c>
      <c r="I22" s="2">
        <v>60</v>
      </c>
      <c r="J22" s="2" t="s">
        <v>58</v>
      </c>
      <c r="K22" s="2"/>
      <c r="L22" s="2">
        <v>50</v>
      </c>
      <c r="M22" s="2" t="s">
        <v>202</v>
      </c>
      <c r="N22" s="2" t="s">
        <v>204</v>
      </c>
      <c r="O22" s="2">
        <v>50</v>
      </c>
      <c r="P22" s="2" t="s">
        <v>63</v>
      </c>
      <c r="Q22" s="2"/>
      <c r="R22" s="2">
        <v>120</v>
      </c>
      <c r="S22" s="2" t="s">
        <v>191</v>
      </c>
      <c r="T22" s="2"/>
      <c r="U22" s="2">
        <v>1</v>
      </c>
      <c r="V22" s="240"/>
      <c r="W22" s="87">
        <f>Y21*15+Y22*0+Y23*5+Y24*0+Y25*15+Y26*12+15</f>
        <v>116</v>
      </c>
      <c r="X22" s="37" t="s">
        <v>177</v>
      </c>
      <c r="Y22" s="38">
        <v>2.6</v>
      </c>
      <c r="Z22" s="54"/>
      <c r="AA22" s="55" t="s">
        <v>25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7"/>
    </row>
    <row r="23" spans="2:33" s="56" customFormat="1" ht="27.9" customHeight="1">
      <c r="B23" s="36">
        <v>12</v>
      </c>
      <c r="C23" s="238"/>
      <c r="D23" s="2"/>
      <c r="E23" s="2"/>
      <c r="F23" s="2"/>
      <c r="G23" s="2" t="s">
        <v>120</v>
      </c>
      <c r="H23" s="2"/>
      <c r="I23" s="2">
        <v>1</v>
      </c>
      <c r="J23" s="2" t="s">
        <v>93</v>
      </c>
      <c r="K23" s="2"/>
      <c r="L23" s="2">
        <v>1</v>
      </c>
      <c r="M23" s="2"/>
      <c r="N23" s="2"/>
      <c r="O23" s="2"/>
      <c r="P23" s="2"/>
      <c r="Q23" s="2"/>
      <c r="R23" s="2"/>
      <c r="S23" s="243" t="s">
        <v>78</v>
      </c>
      <c r="T23" s="244"/>
      <c r="U23" s="2">
        <v>20</v>
      </c>
      <c r="V23" s="240"/>
      <c r="W23" s="39" t="s">
        <v>45</v>
      </c>
      <c r="X23" s="40" t="s">
        <v>26</v>
      </c>
      <c r="Y23" s="38">
        <v>2.2000000000000002</v>
      </c>
      <c r="AA23" s="57" t="s">
        <v>27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28</v>
      </c>
      <c r="AF23" s="59">
        <f>AC23*4+AD23*9</f>
        <v>153.30000000000001</v>
      </c>
      <c r="AG23" s="74"/>
    </row>
    <row r="24" spans="2:33" s="56" customFormat="1" ht="27.9" customHeight="1">
      <c r="B24" s="36" t="s">
        <v>10</v>
      </c>
      <c r="C24" s="238"/>
      <c r="D24" s="2"/>
      <c r="E24" s="2"/>
      <c r="F24" s="2"/>
      <c r="G24" s="2"/>
      <c r="H24" s="44"/>
      <c r="I24" s="2"/>
      <c r="J24" s="2" t="s">
        <v>215</v>
      </c>
      <c r="K24" s="2"/>
      <c r="L24" s="2">
        <v>1</v>
      </c>
      <c r="M24" s="2"/>
      <c r="N24" s="2"/>
      <c r="O24" s="2"/>
      <c r="P24" s="2"/>
      <c r="Q24" s="44"/>
      <c r="R24" s="2"/>
      <c r="S24" s="2" t="s">
        <v>92</v>
      </c>
      <c r="T24" s="2"/>
      <c r="U24" s="2">
        <v>10</v>
      </c>
      <c r="V24" s="240"/>
      <c r="W24" s="85">
        <f>Y21*0+Y22*5+Y23*0+Y24*5+Y25*0+Y26*4</f>
        <v>28</v>
      </c>
      <c r="X24" s="40" t="s">
        <v>29</v>
      </c>
      <c r="Y24" s="38">
        <v>3</v>
      </c>
      <c r="Z24" s="54"/>
      <c r="AA24" s="60" t="s">
        <v>30</v>
      </c>
      <c r="AB24" s="55">
        <v>1.6</v>
      </c>
      <c r="AC24" s="55">
        <f>AB24*1</f>
        <v>1.6</v>
      </c>
      <c r="AD24" s="55" t="s">
        <v>28</v>
      </c>
      <c r="AE24" s="55">
        <f>AB24*5</f>
        <v>8</v>
      </c>
      <c r="AF24" s="55">
        <f>AC24*4+AE24*4</f>
        <v>38.4</v>
      </c>
      <c r="AG24" s="87"/>
    </row>
    <row r="25" spans="2:33" s="56" customFormat="1" ht="27.9" customHeight="1">
      <c r="B25" s="234" t="s">
        <v>38</v>
      </c>
      <c r="C25" s="238"/>
      <c r="D25" s="2"/>
      <c r="E25" s="2"/>
      <c r="F25" s="2"/>
      <c r="G25" s="2"/>
      <c r="H25" s="44"/>
      <c r="I25" s="2"/>
      <c r="J25" s="2"/>
      <c r="K25" s="2"/>
      <c r="L25" s="2"/>
      <c r="M25" s="2"/>
      <c r="N25" s="44"/>
      <c r="O25" s="2"/>
      <c r="P25" s="2"/>
      <c r="Q25" s="44"/>
      <c r="R25" s="2"/>
      <c r="S25" s="2" t="s">
        <v>93</v>
      </c>
      <c r="T25" s="2"/>
      <c r="U25" s="2">
        <v>1</v>
      </c>
      <c r="V25" s="240"/>
      <c r="W25" s="39" t="s">
        <v>46</v>
      </c>
      <c r="X25" s="40" t="s">
        <v>32</v>
      </c>
      <c r="Y25" s="38">
        <v>0</v>
      </c>
      <c r="AA25" s="60" t="s">
        <v>33</v>
      </c>
      <c r="AB25" s="55">
        <v>2.5</v>
      </c>
      <c r="AC25" s="55"/>
      <c r="AD25" s="55">
        <f>AB25*5</f>
        <v>12.5</v>
      </c>
      <c r="AE25" s="55" t="s">
        <v>28</v>
      </c>
      <c r="AF25" s="55">
        <f>AD25*9</f>
        <v>112.5</v>
      </c>
      <c r="AG25" s="74"/>
    </row>
    <row r="26" spans="2:33" s="56" customFormat="1" ht="27.9" customHeight="1">
      <c r="B26" s="234"/>
      <c r="C26" s="238"/>
      <c r="D26" s="2"/>
      <c r="E26" s="2"/>
      <c r="F26" s="2"/>
      <c r="G26" s="61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 t="s">
        <v>87</v>
      </c>
      <c r="T26" s="2"/>
      <c r="U26" s="2">
        <v>1</v>
      </c>
      <c r="V26" s="240"/>
      <c r="W26" s="85">
        <f>Y21*2+Y22*7+Y23*1+Y24*0+Y25*0+Y26*8</f>
        <v>32.4</v>
      </c>
      <c r="X26" s="78" t="s">
        <v>41</v>
      </c>
      <c r="Y26" s="45">
        <v>0</v>
      </c>
      <c r="Z26" s="54"/>
      <c r="AA26" s="60" t="s">
        <v>34</v>
      </c>
      <c r="AB26" s="55"/>
      <c r="AC26" s="60"/>
      <c r="AD26" s="60"/>
      <c r="AE26" s="60">
        <f>AB26*15</f>
        <v>0</v>
      </c>
      <c r="AF26" s="60"/>
      <c r="AG26" s="87"/>
    </row>
    <row r="27" spans="2:33" s="56" customFormat="1" ht="27.9" customHeight="1">
      <c r="B27" s="62" t="s">
        <v>35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40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4"/>
    </row>
    <row r="28" spans="2:33" s="56" customFormat="1" ht="27.9" customHeight="1" thickBot="1">
      <c r="B28" s="64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41"/>
      <c r="W28" s="86">
        <f>W22*4+W26*4+W24*9</f>
        <v>845.6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8"/>
    </row>
    <row r="29" spans="2:33" s="35" customFormat="1" ht="27.9" customHeight="1">
      <c r="B29" s="30">
        <v>3</v>
      </c>
      <c r="C29" s="238"/>
      <c r="D29" s="31" t="str">
        <f>'114.3月菜單'!N13</f>
        <v>地瓜飯</v>
      </c>
      <c r="E29" s="31" t="s">
        <v>72</v>
      </c>
      <c r="F29" s="31"/>
      <c r="G29" s="31" t="str">
        <f>'114.3月菜單'!N14</f>
        <v>玉米蛋</v>
      </c>
      <c r="H29" s="31" t="s">
        <v>17</v>
      </c>
      <c r="I29" s="31"/>
      <c r="J29" s="31" t="str">
        <f>'114.3月菜單'!N15</f>
        <v>五香豆干(豆)</v>
      </c>
      <c r="K29" s="89" t="s">
        <v>17</v>
      </c>
      <c r="L29" s="31"/>
      <c r="M29" s="31" t="str">
        <f>'114.3月菜單'!N16</f>
        <v>白菜香菇</v>
      </c>
      <c r="N29" s="31" t="s">
        <v>17</v>
      </c>
      <c r="O29" s="31"/>
      <c r="P29" s="31" t="str">
        <f>'114.3月菜單'!N17</f>
        <v>季節蔬菜X2</v>
      </c>
      <c r="Q29" s="31" t="s">
        <v>76</v>
      </c>
      <c r="R29" s="31"/>
      <c r="S29" s="31" t="str">
        <f>'114.3月菜單'!N18</f>
        <v>昆布豆腐湯(豆)</v>
      </c>
      <c r="T29" s="31" t="s">
        <v>74</v>
      </c>
      <c r="U29" s="31"/>
      <c r="V29" s="239"/>
      <c r="W29" s="32" t="s">
        <v>43</v>
      </c>
      <c r="X29" s="33" t="s">
        <v>19</v>
      </c>
      <c r="Y29" s="34">
        <v>6.3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4"/>
    </row>
    <row r="30" spans="2:33" ht="27.9" customHeight="1">
      <c r="B30" s="36" t="s">
        <v>8</v>
      </c>
      <c r="C30" s="238"/>
      <c r="D30" s="2" t="s">
        <v>24</v>
      </c>
      <c r="E30" s="2"/>
      <c r="F30" s="2">
        <v>100</v>
      </c>
      <c r="G30" s="2" t="s">
        <v>132</v>
      </c>
      <c r="H30" s="2"/>
      <c r="I30" s="2">
        <v>3</v>
      </c>
      <c r="J30" s="2" t="s">
        <v>86</v>
      </c>
      <c r="K30" s="2" t="s">
        <v>138</v>
      </c>
      <c r="L30" s="2">
        <v>80</v>
      </c>
      <c r="M30" s="2" t="s">
        <v>100</v>
      </c>
      <c r="N30" s="2"/>
      <c r="O30" s="2">
        <v>60</v>
      </c>
      <c r="P30" s="2" t="s">
        <v>63</v>
      </c>
      <c r="Q30" s="2"/>
      <c r="R30" s="2">
        <v>120</v>
      </c>
      <c r="S30" s="2" t="s">
        <v>141</v>
      </c>
      <c r="T30" s="2"/>
      <c r="U30" s="2">
        <v>5</v>
      </c>
      <c r="V30" s="240"/>
      <c r="W30" s="87">
        <f>Y29*15+Y30*0+Y31*5+Y32*0+Y33*15+Y34*12+15</f>
        <v>118.5</v>
      </c>
      <c r="X30" s="37" t="s">
        <v>177</v>
      </c>
      <c r="Y30" s="38">
        <v>2.7</v>
      </c>
      <c r="Z30" s="14"/>
      <c r="AA30" s="16" t="s">
        <v>25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  <c r="AG30" s="87"/>
    </row>
    <row r="31" spans="2:33" ht="27.9" customHeight="1">
      <c r="B31" s="36">
        <v>13</v>
      </c>
      <c r="C31" s="238"/>
      <c r="D31" s="2" t="s">
        <v>64</v>
      </c>
      <c r="E31" s="2"/>
      <c r="F31" s="2">
        <v>55</v>
      </c>
      <c r="G31" s="2" t="s">
        <v>276</v>
      </c>
      <c r="H31" s="2"/>
      <c r="I31" s="2">
        <v>40</v>
      </c>
      <c r="J31" s="2"/>
      <c r="K31" s="2"/>
      <c r="L31" s="2"/>
      <c r="M31" s="2" t="s">
        <v>215</v>
      </c>
      <c r="N31" s="2"/>
      <c r="O31" s="2">
        <v>1</v>
      </c>
      <c r="P31" s="2"/>
      <c r="Q31" s="2"/>
      <c r="R31" s="2"/>
      <c r="S31" s="2" t="s">
        <v>103</v>
      </c>
      <c r="T31" s="84" t="s">
        <v>82</v>
      </c>
      <c r="U31" s="2">
        <v>30</v>
      </c>
      <c r="V31" s="240"/>
      <c r="W31" s="39" t="s">
        <v>45</v>
      </c>
      <c r="X31" s="40" t="s">
        <v>26</v>
      </c>
      <c r="Y31" s="38">
        <v>1.8</v>
      </c>
      <c r="AA31" s="41" t="s">
        <v>27</v>
      </c>
      <c r="AB31" s="16">
        <v>2</v>
      </c>
      <c r="AC31" s="42">
        <f>AB31*7</f>
        <v>14</v>
      </c>
      <c r="AD31" s="16">
        <f>AB31*5</f>
        <v>10</v>
      </c>
      <c r="AE31" s="16" t="s">
        <v>28</v>
      </c>
      <c r="AF31" s="43">
        <f>AC31*4+AD31*9</f>
        <v>146</v>
      </c>
      <c r="AG31" s="74"/>
    </row>
    <row r="32" spans="2:33" ht="27.9" customHeight="1">
      <c r="B32" s="36" t="s">
        <v>84</v>
      </c>
      <c r="C32" s="238"/>
      <c r="D32" s="44"/>
      <c r="E32" s="44"/>
      <c r="F32" s="2"/>
      <c r="G32" s="2"/>
      <c r="H32" s="44"/>
      <c r="I32" s="2"/>
      <c r="J32" s="2"/>
      <c r="K32" s="2"/>
      <c r="L32" s="2"/>
      <c r="M32" s="2" t="s">
        <v>93</v>
      </c>
      <c r="N32" s="2"/>
      <c r="O32" s="2">
        <v>3</v>
      </c>
      <c r="P32" s="2"/>
      <c r="Q32" s="44"/>
      <c r="R32" s="2"/>
      <c r="S32" s="2" t="s">
        <v>101</v>
      </c>
      <c r="T32" s="44"/>
      <c r="U32" s="2">
        <v>1</v>
      </c>
      <c r="V32" s="240"/>
      <c r="W32" s="85">
        <f>Y29*0+Y30*5+Y31*0+Y32*5+Y33*0+Y34*4</f>
        <v>26</v>
      </c>
      <c r="X32" s="40" t="s">
        <v>29</v>
      </c>
      <c r="Y32" s="38">
        <v>2.5</v>
      </c>
      <c r="Z32" s="14"/>
      <c r="AA32" s="15" t="s">
        <v>30</v>
      </c>
      <c r="AB32" s="16">
        <v>1.8</v>
      </c>
      <c r="AC32" s="16">
        <f>AB32*1</f>
        <v>1.8</v>
      </c>
      <c r="AD32" s="16" t="s">
        <v>28</v>
      </c>
      <c r="AE32" s="16">
        <f>AB32*5</f>
        <v>9</v>
      </c>
      <c r="AF32" s="16">
        <f>AC32*4+AE32*4</f>
        <v>43.2</v>
      </c>
      <c r="AG32" s="87"/>
    </row>
    <row r="33" spans="2:33" ht="27.9" customHeight="1">
      <c r="B33" s="234" t="s">
        <v>39</v>
      </c>
      <c r="C33" s="238"/>
      <c r="D33" s="44"/>
      <c r="E33" s="44"/>
      <c r="F33" s="2"/>
      <c r="G33" s="2"/>
      <c r="H33" s="44"/>
      <c r="I33" s="2"/>
      <c r="J33" s="2"/>
      <c r="K33" s="83"/>
      <c r="L33" s="2"/>
      <c r="M33" s="2" t="s">
        <v>115</v>
      </c>
      <c r="N33" s="2"/>
      <c r="O33" s="2">
        <v>1</v>
      </c>
      <c r="P33" s="2"/>
      <c r="Q33" s="44"/>
      <c r="R33" s="2"/>
      <c r="S33" s="2"/>
      <c r="T33" s="2"/>
      <c r="U33" s="2"/>
      <c r="V33" s="240"/>
      <c r="W33" s="39" t="s">
        <v>46</v>
      </c>
      <c r="X33" s="40" t="s">
        <v>32</v>
      </c>
      <c r="Y33" s="38">
        <v>0</v>
      </c>
      <c r="AA33" s="15" t="s">
        <v>33</v>
      </c>
      <c r="AB33" s="16">
        <v>2.5</v>
      </c>
      <c r="AC33" s="16"/>
      <c r="AD33" s="16">
        <f>AB33*5</f>
        <v>12.5</v>
      </c>
      <c r="AE33" s="16" t="s">
        <v>28</v>
      </c>
      <c r="AF33" s="16">
        <f>AD33*9</f>
        <v>112.5</v>
      </c>
      <c r="AG33" s="74"/>
    </row>
    <row r="34" spans="2:33" ht="27.9" customHeight="1">
      <c r="B34" s="234"/>
      <c r="C34" s="238"/>
      <c r="D34" s="44"/>
      <c r="E34" s="44"/>
      <c r="F34" s="2"/>
      <c r="G34" s="2"/>
      <c r="H34" s="44"/>
      <c r="I34" s="2"/>
      <c r="J34" s="2"/>
      <c r="K34" s="2"/>
      <c r="L34" s="2"/>
      <c r="M34" s="2"/>
      <c r="N34" s="83"/>
      <c r="O34" s="2"/>
      <c r="P34" s="2"/>
      <c r="Q34" s="44"/>
      <c r="R34" s="2"/>
      <c r="S34" s="2"/>
      <c r="T34" s="44"/>
      <c r="U34" s="2"/>
      <c r="V34" s="240"/>
      <c r="W34" s="85">
        <f>Y29*2+Y30*7+Y31*1+Y32*0+Y33*0+Y34*8</f>
        <v>33.299999999999997</v>
      </c>
      <c r="X34" s="78" t="s">
        <v>41</v>
      </c>
      <c r="Y34" s="45">
        <v>0</v>
      </c>
      <c r="Z34" s="14"/>
      <c r="AA34" s="15" t="s">
        <v>34</v>
      </c>
      <c r="AB34" s="16">
        <v>1</v>
      </c>
      <c r="AE34" s="15">
        <f>AB34*15</f>
        <v>15</v>
      </c>
      <c r="AG34" s="87"/>
    </row>
    <row r="35" spans="2:33" ht="27.9" customHeight="1">
      <c r="B35" s="46" t="s">
        <v>35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40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4"/>
    </row>
    <row r="36" spans="2:33" ht="27.9" customHeight="1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41"/>
      <c r="W36" s="86">
        <f>W30*4+W34*4+W32*9</f>
        <v>841.2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8"/>
    </row>
    <row r="37" spans="2:33" s="35" customFormat="1" ht="27.9" customHeight="1">
      <c r="B37" s="30">
        <v>3</v>
      </c>
      <c r="C37" s="238"/>
      <c r="D37" s="31" t="str">
        <f>'114.3月菜單'!R13</f>
        <v>素炒麵</v>
      </c>
      <c r="E37" s="31" t="s">
        <v>17</v>
      </c>
      <c r="F37" s="31"/>
      <c r="G37" s="31" t="str">
        <f>'114.3月菜單'!R14</f>
        <v>大溪黑豆干(豆)</v>
      </c>
      <c r="H37" s="31" t="s">
        <v>17</v>
      </c>
      <c r="I37" s="31"/>
      <c r="J37" s="31" t="str">
        <f>'114.3月菜單'!R15</f>
        <v>滷蛋X1</v>
      </c>
      <c r="K37" s="31" t="s">
        <v>17</v>
      </c>
      <c r="L37" s="31"/>
      <c r="M37" s="31" t="str">
        <f>'114.3月菜單'!R16</f>
        <v>麻油海茸</v>
      </c>
      <c r="N37" s="31" t="s">
        <v>17</v>
      </c>
      <c r="O37" s="31"/>
      <c r="P37" s="31" t="str">
        <f>'114.3月菜單'!R17</f>
        <v>季節蔬菜X2</v>
      </c>
      <c r="Q37" s="31" t="s">
        <v>76</v>
      </c>
      <c r="R37" s="31"/>
      <c r="S37" s="31" t="str">
        <f>'114.3月菜單'!R18</f>
        <v>蘿蔔湯</v>
      </c>
      <c r="T37" s="31" t="s">
        <v>74</v>
      </c>
      <c r="U37" s="31"/>
      <c r="V37" s="239"/>
      <c r="W37" s="32" t="s">
        <v>43</v>
      </c>
      <c r="X37" s="33" t="s">
        <v>19</v>
      </c>
      <c r="Y37" s="34">
        <v>6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  <c r="AG37" s="74"/>
    </row>
    <row r="38" spans="2:33" ht="27.9" customHeight="1">
      <c r="B38" s="36" t="s">
        <v>8</v>
      </c>
      <c r="C38" s="238"/>
      <c r="D38" s="2" t="s">
        <v>279</v>
      </c>
      <c r="E38" s="2"/>
      <c r="F38" s="2">
        <v>180</v>
      </c>
      <c r="G38" s="2" t="s">
        <v>121</v>
      </c>
      <c r="H38" s="84" t="s">
        <v>99</v>
      </c>
      <c r="I38" s="2">
        <v>70</v>
      </c>
      <c r="J38" s="2" t="s">
        <v>278</v>
      </c>
      <c r="K38" s="2"/>
      <c r="L38" s="2">
        <v>55</v>
      </c>
      <c r="M38" s="2" t="s">
        <v>122</v>
      </c>
      <c r="N38" s="2"/>
      <c r="O38" s="2">
        <v>50</v>
      </c>
      <c r="P38" s="2" t="s">
        <v>75</v>
      </c>
      <c r="Q38" s="2"/>
      <c r="R38" s="2">
        <v>120</v>
      </c>
      <c r="S38" s="2" t="s">
        <v>58</v>
      </c>
      <c r="T38" s="2"/>
      <c r="U38" s="2">
        <v>30</v>
      </c>
      <c r="V38" s="240"/>
      <c r="W38" s="87">
        <f>Y37*15+Y38*0+Y39*5+Y40*0+Y41*15+Y42*12+15</f>
        <v>115</v>
      </c>
      <c r="X38" s="37" t="s">
        <v>177</v>
      </c>
      <c r="Y38" s="38">
        <v>2.6</v>
      </c>
      <c r="Z38" s="14"/>
      <c r="AA38" s="16" t="s">
        <v>25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7"/>
    </row>
    <row r="39" spans="2:33" ht="27.9" customHeight="1">
      <c r="B39" s="36">
        <v>14</v>
      </c>
      <c r="C39" s="238"/>
      <c r="D39" s="2" t="s">
        <v>97</v>
      </c>
      <c r="E39" s="2"/>
      <c r="F39" s="2">
        <v>35</v>
      </c>
      <c r="G39" s="2"/>
      <c r="H39" s="44"/>
      <c r="I39" s="2"/>
      <c r="J39" s="2"/>
      <c r="K39" s="2"/>
      <c r="L39" s="2"/>
      <c r="M39" s="2"/>
      <c r="N39" s="2"/>
      <c r="O39" s="2"/>
      <c r="P39" s="2"/>
      <c r="Q39" s="2"/>
      <c r="R39" s="2"/>
      <c r="S39" s="245"/>
      <c r="T39" s="246"/>
      <c r="U39" s="2"/>
      <c r="V39" s="240"/>
      <c r="W39" s="39" t="s">
        <v>45</v>
      </c>
      <c r="X39" s="40" t="s">
        <v>26</v>
      </c>
      <c r="Y39" s="38">
        <v>2</v>
      </c>
      <c r="AA39" s="41" t="s">
        <v>27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28</v>
      </c>
      <c r="AF39" s="43">
        <f>AC39*4+AD39*9</f>
        <v>167.89999999999998</v>
      </c>
      <c r="AG39" s="74"/>
    </row>
    <row r="40" spans="2:33" ht="27.9" customHeight="1">
      <c r="B40" s="36" t="s">
        <v>10</v>
      </c>
      <c r="C40" s="238"/>
      <c r="D40" s="2" t="s">
        <v>215</v>
      </c>
      <c r="E40" s="44"/>
      <c r="F40" s="2">
        <v>1</v>
      </c>
      <c r="G40" s="2"/>
      <c r="H40" s="2"/>
      <c r="I40" s="2"/>
      <c r="J40" s="2"/>
      <c r="K40" s="44"/>
      <c r="L40" s="2"/>
      <c r="M40" s="2"/>
      <c r="N40" s="2"/>
      <c r="O40" s="2"/>
      <c r="P40" s="2"/>
      <c r="Q40" s="2"/>
      <c r="R40" s="2"/>
      <c r="S40" s="2"/>
      <c r="T40" s="44"/>
      <c r="U40" s="2"/>
      <c r="V40" s="240"/>
      <c r="W40" s="85">
        <f>Y37*0+Y38*5+Y39*0+Y40*5+Y41*0+Y42*4</f>
        <v>25.5</v>
      </c>
      <c r="X40" s="40" t="s">
        <v>29</v>
      </c>
      <c r="Y40" s="38">
        <v>2.5</v>
      </c>
      <c r="Z40" s="14"/>
      <c r="AA40" s="15" t="s">
        <v>30</v>
      </c>
      <c r="AB40" s="16">
        <v>1.6</v>
      </c>
      <c r="AC40" s="16">
        <f>AB40*1</f>
        <v>1.6</v>
      </c>
      <c r="AD40" s="16" t="s">
        <v>28</v>
      </c>
      <c r="AE40" s="16">
        <f>AB40*5</f>
        <v>8</v>
      </c>
      <c r="AF40" s="16">
        <f>AC40*4+AE40*4</f>
        <v>38.4</v>
      </c>
      <c r="AG40" s="87"/>
    </row>
    <row r="41" spans="2:33" ht="27.9" customHeight="1">
      <c r="B41" s="234" t="s">
        <v>31</v>
      </c>
      <c r="C41" s="238"/>
      <c r="D41" s="2" t="s">
        <v>93</v>
      </c>
      <c r="E41" s="44"/>
      <c r="F41" s="2">
        <v>1</v>
      </c>
      <c r="G41" s="2"/>
      <c r="H41" s="2"/>
      <c r="I41" s="2"/>
      <c r="J41" s="2"/>
      <c r="K41" s="44"/>
      <c r="L41" s="2"/>
      <c r="M41" s="2"/>
      <c r="N41" s="44"/>
      <c r="O41" s="2"/>
      <c r="P41" s="2"/>
      <c r="Q41" s="2"/>
      <c r="R41" s="2"/>
      <c r="S41" s="2"/>
      <c r="T41" s="44"/>
      <c r="U41" s="2"/>
      <c r="V41" s="240"/>
      <c r="W41" s="39" t="s">
        <v>46</v>
      </c>
      <c r="X41" s="40" t="s">
        <v>32</v>
      </c>
      <c r="Y41" s="38">
        <v>0</v>
      </c>
      <c r="AA41" s="15" t="s">
        <v>33</v>
      </c>
      <c r="AB41" s="16">
        <v>2.5</v>
      </c>
      <c r="AC41" s="16"/>
      <c r="AD41" s="16">
        <f>AB41*5</f>
        <v>12.5</v>
      </c>
      <c r="AE41" s="16" t="s">
        <v>28</v>
      </c>
      <c r="AF41" s="16">
        <f>AD41*9</f>
        <v>112.5</v>
      </c>
      <c r="AG41" s="74"/>
    </row>
    <row r="42" spans="2:33" ht="27.9" customHeight="1">
      <c r="B42" s="234"/>
      <c r="C42" s="238"/>
      <c r="D42" s="44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40"/>
      <c r="W42" s="85">
        <f>Y37*2+Y38*7+Y39*1+Y40*0+Y41*0+Y42*8</f>
        <v>32.200000000000003</v>
      </c>
      <c r="X42" s="78" t="s">
        <v>41</v>
      </c>
      <c r="Y42" s="45">
        <v>0</v>
      </c>
      <c r="Z42" s="14"/>
      <c r="AA42" s="15" t="s">
        <v>34</v>
      </c>
      <c r="AE42" s="15">
        <f>AB42*15</f>
        <v>0</v>
      </c>
      <c r="AG42" s="87"/>
    </row>
    <row r="43" spans="2:33" ht="27.9" customHeight="1">
      <c r="B43" s="46" t="s">
        <v>35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40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4"/>
    </row>
    <row r="44" spans="2:33" ht="27.9" customHeight="1" thickBot="1">
      <c r="B44" s="68"/>
      <c r="C44" s="50"/>
      <c r="D44" s="69"/>
      <c r="E44" s="69"/>
      <c r="F44" s="70"/>
      <c r="G44" s="70"/>
      <c r="H44" s="69"/>
      <c r="I44" s="70"/>
      <c r="J44" s="70"/>
      <c r="K44" s="69"/>
      <c r="L44" s="70"/>
      <c r="M44" s="70"/>
      <c r="N44" s="69"/>
      <c r="O44" s="70"/>
      <c r="P44" s="70"/>
      <c r="Q44" s="69"/>
      <c r="R44" s="70"/>
      <c r="S44" s="70"/>
      <c r="T44" s="69"/>
      <c r="U44" s="70"/>
      <c r="V44" s="241"/>
      <c r="W44" s="86">
        <f>W38*4+W42*4+W40*9</f>
        <v>818.3</v>
      </c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8"/>
    </row>
    <row r="45" spans="2:33" s="60" customFormat="1" ht="21.75" customHeight="1">
      <c r="B45" s="242"/>
      <c r="C45" s="242"/>
      <c r="D45" s="242"/>
      <c r="E45" s="242"/>
      <c r="F45" s="242"/>
      <c r="G45" s="242"/>
      <c r="H45" s="242"/>
      <c r="I45" s="242"/>
      <c r="J45" s="242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72"/>
      <c r="AB45" s="55"/>
    </row>
    <row r="46" spans="2:33">
      <c r="B46" s="242"/>
      <c r="C46" s="242"/>
      <c r="D46" s="242"/>
      <c r="E46" s="242"/>
      <c r="F46" s="242"/>
      <c r="G46" s="242"/>
      <c r="H46" s="242"/>
      <c r="I46" s="242"/>
      <c r="J46" s="242"/>
      <c r="K46" s="73"/>
      <c r="N46" s="73"/>
      <c r="Q46" s="73"/>
      <c r="T46" s="73"/>
    </row>
    <row r="47" spans="2:33" ht="28.2">
      <c r="M47" s="119"/>
      <c r="N47" s="119"/>
      <c r="O47" s="119"/>
    </row>
    <row r="48" spans="2:33" ht="28.2">
      <c r="M48" s="119"/>
      <c r="N48" s="119"/>
      <c r="O48" s="119"/>
    </row>
    <row r="49" spans="13:15" ht="28.2">
      <c r="M49" s="119"/>
      <c r="N49" s="127"/>
      <c r="O49" s="119"/>
    </row>
  </sheetData>
  <mergeCells count="20">
    <mergeCell ref="C13:C18"/>
    <mergeCell ref="V13:V20"/>
    <mergeCell ref="B17:B18"/>
    <mergeCell ref="B25:B26"/>
    <mergeCell ref="B33:B34"/>
    <mergeCell ref="C29:C34"/>
    <mergeCell ref="V29:V36"/>
    <mergeCell ref="C21:C26"/>
    <mergeCell ref="V21:V28"/>
    <mergeCell ref="B1:Y1"/>
    <mergeCell ref="B2:G2"/>
    <mergeCell ref="C5:C10"/>
    <mergeCell ref="V5:V12"/>
    <mergeCell ref="B9:B10"/>
    <mergeCell ref="C37:C42"/>
    <mergeCell ref="V37:V44"/>
    <mergeCell ref="B45:J46"/>
    <mergeCell ref="B41:B42"/>
    <mergeCell ref="S23:T23"/>
    <mergeCell ref="S39:T39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49"/>
  <sheetViews>
    <sheetView topLeftCell="A21" zoomScale="60" workbookViewId="0">
      <selection activeCell="M31" sqref="M31:O32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1" customWidth="1"/>
    <col min="6" max="6" width="9.6640625" style="15" customWidth="1"/>
    <col min="7" max="7" width="18.6640625" style="15" customWidth="1"/>
    <col min="8" max="8" width="5.6640625" style="71" customWidth="1"/>
    <col min="9" max="9" width="9.6640625" style="15" customWidth="1"/>
    <col min="10" max="10" width="18.6640625" style="15" customWidth="1"/>
    <col min="11" max="11" width="5.6640625" style="71" customWidth="1"/>
    <col min="12" max="12" width="9.6640625" style="15" customWidth="1"/>
    <col min="13" max="13" width="18.6640625" style="15" customWidth="1"/>
    <col min="14" max="14" width="5.6640625" style="71" customWidth="1"/>
    <col min="15" max="15" width="9.6640625" style="15" customWidth="1"/>
    <col min="16" max="16" width="18.6640625" style="15" customWidth="1"/>
    <col min="17" max="17" width="5.6640625" style="71" customWidth="1"/>
    <col min="18" max="18" width="9.6640625" style="15" customWidth="1"/>
    <col min="19" max="19" width="18.6640625" style="15" customWidth="1"/>
    <col min="20" max="20" width="5.6640625" style="71" customWidth="1"/>
    <col min="21" max="21" width="9.6640625" style="15" customWidth="1"/>
    <col min="22" max="22" width="5.21875" style="15" customWidth="1"/>
    <col min="23" max="23" width="11.77734375" style="74" customWidth="1"/>
    <col min="24" max="24" width="11.21875" style="75" customWidth="1"/>
    <col min="25" max="25" width="6.6640625" style="76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235" t="s">
        <v>282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3"/>
      <c r="AB1" s="5"/>
    </row>
    <row r="2" spans="2:33" s="4" customFormat="1" ht="13.5" customHeight="1">
      <c r="B2" s="236"/>
      <c r="C2" s="237"/>
      <c r="D2" s="237"/>
      <c r="E2" s="237"/>
      <c r="F2" s="237"/>
      <c r="G2" s="237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79" t="s">
        <v>42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40</v>
      </c>
      <c r="F4" s="19"/>
      <c r="G4" s="19" t="s">
        <v>3</v>
      </c>
      <c r="H4" s="20" t="s">
        <v>40</v>
      </c>
      <c r="I4" s="19"/>
      <c r="J4" s="19" t="s">
        <v>4</v>
      </c>
      <c r="K4" s="20" t="s">
        <v>40</v>
      </c>
      <c r="L4" s="21"/>
      <c r="M4" s="19" t="s">
        <v>4</v>
      </c>
      <c r="N4" s="20" t="s">
        <v>40</v>
      </c>
      <c r="O4" s="19"/>
      <c r="P4" s="19" t="s">
        <v>4</v>
      </c>
      <c r="Q4" s="20" t="s">
        <v>40</v>
      </c>
      <c r="R4" s="19"/>
      <c r="S4" s="22" t="s">
        <v>5</v>
      </c>
      <c r="T4" s="20" t="s">
        <v>40</v>
      </c>
      <c r="U4" s="19"/>
      <c r="V4" s="81" t="s">
        <v>47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>
      <c r="B5" s="30">
        <v>3</v>
      </c>
      <c r="C5" s="238"/>
      <c r="D5" s="31" t="str">
        <f>'114.3月菜單'!B22</f>
        <v>香Q米飯</v>
      </c>
      <c r="E5" s="31" t="s">
        <v>72</v>
      </c>
      <c r="F5" s="1" t="s">
        <v>16</v>
      </c>
      <c r="G5" s="31" t="str">
        <f>'114.3月菜單'!B23</f>
        <v>三色豆腐(豆)</v>
      </c>
      <c r="H5" s="31" t="s">
        <v>17</v>
      </c>
      <c r="I5" s="1" t="s">
        <v>16</v>
      </c>
      <c r="J5" s="31" t="str">
        <f>'114.3月菜單'!B24</f>
        <v>胡蘿蔔炒蛋</v>
      </c>
      <c r="K5" s="31" t="s">
        <v>85</v>
      </c>
      <c r="L5" s="1" t="s">
        <v>16</v>
      </c>
      <c r="M5" s="31" t="str">
        <f>'114.3月菜單'!B25</f>
        <v>紅燒馬鈴薯</v>
      </c>
      <c r="N5" s="31" t="s">
        <v>17</v>
      </c>
      <c r="O5" s="1" t="s">
        <v>16</v>
      </c>
      <c r="P5" s="31" t="str">
        <f>'114.3月菜單'!B26</f>
        <v>季節蔬菜X2</v>
      </c>
      <c r="Q5" s="31" t="s">
        <v>76</v>
      </c>
      <c r="R5" s="1" t="s">
        <v>16</v>
      </c>
      <c r="S5" s="31" t="str">
        <f>'114.3月菜單'!B27</f>
        <v>酸辣湯(醃)(芡)(豆)</v>
      </c>
      <c r="T5" s="31" t="s">
        <v>74</v>
      </c>
      <c r="U5" s="1" t="s">
        <v>16</v>
      </c>
      <c r="V5" s="239"/>
      <c r="W5" s="32" t="s">
        <v>43</v>
      </c>
      <c r="X5" s="33" t="s">
        <v>19</v>
      </c>
      <c r="Y5" s="34">
        <v>6.5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  <c r="AG5" s="74"/>
    </row>
    <row r="6" spans="2:33" ht="27.9" customHeight="1">
      <c r="B6" s="36" t="s">
        <v>8</v>
      </c>
      <c r="C6" s="238"/>
      <c r="D6" s="2" t="s">
        <v>73</v>
      </c>
      <c r="E6" s="2"/>
      <c r="F6" s="2">
        <v>120</v>
      </c>
      <c r="G6" s="2" t="s">
        <v>103</v>
      </c>
      <c r="H6" s="2" t="s">
        <v>99</v>
      </c>
      <c r="I6" s="2">
        <v>80</v>
      </c>
      <c r="J6" s="2" t="s">
        <v>93</v>
      </c>
      <c r="K6" s="2"/>
      <c r="L6" s="2">
        <v>60</v>
      </c>
      <c r="M6" s="2" t="s">
        <v>260</v>
      </c>
      <c r="N6" s="2"/>
      <c r="O6" s="2">
        <v>45</v>
      </c>
      <c r="P6" s="2" t="s">
        <v>75</v>
      </c>
      <c r="Q6" s="2"/>
      <c r="R6" s="2">
        <v>120</v>
      </c>
      <c r="S6" s="2" t="s">
        <v>103</v>
      </c>
      <c r="T6" s="2" t="s">
        <v>82</v>
      </c>
      <c r="U6" s="2">
        <v>20</v>
      </c>
      <c r="V6" s="240"/>
      <c r="W6" s="87">
        <f>Y5*15+Y6*0+Y7*5+Y8*0+Y9*15+Y10*12+15</f>
        <v>121.5</v>
      </c>
      <c r="X6" s="37" t="s">
        <v>177</v>
      </c>
      <c r="Y6" s="38">
        <v>2.6</v>
      </c>
      <c r="Z6" s="14"/>
      <c r="AA6" s="16" t="s">
        <v>25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7"/>
    </row>
    <row r="7" spans="2:33" ht="27.9" customHeight="1">
      <c r="B7" s="36">
        <v>17</v>
      </c>
      <c r="C7" s="238"/>
      <c r="D7" s="2"/>
      <c r="E7" s="2"/>
      <c r="F7" s="2"/>
      <c r="G7" s="2" t="s">
        <v>154</v>
      </c>
      <c r="H7" s="2"/>
      <c r="I7" s="2">
        <v>1</v>
      </c>
      <c r="J7" s="2" t="s">
        <v>276</v>
      </c>
      <c r="K7" s="2"/>
      <c r="L7" s="2">
        <v>30</v>
      </c>
      <c r="M7" s="2" t="s">
        <v>93</v>
      </c>
      <c r="N7" s="2"/>
      <c r="O7" s="2">
        <v>1</v>
      </c>
      <c r="P7" s="2"/>
      <c r="Q7" s="2"/>
      <c r="R7" s="2"/>
      <c r="S7" s="2" t="s">
        <v>159</v>
      </c>
      <c r="T7" s="2" t="s">
        <v>94</v>
      </c>
      <c r="U7" s="2">
        <v>8</v>
      </c>
      <c r="V7" s="240"/>
      <c r="W7" s="39" t="s">
        <v>45</v>
      </c>
      <c r="X7" s="40" t="s">
        <v>26</v>
      </c>
      <c r="Y7" s="38">
        <v>1.8</v>
      </c>
      <c r="AA7" s="41" t="s">
        <v>27</v>
      </c>
      <c r="AB7" s="16">
        <v>2</v>
      </c>
      <c r="AC7" s="42">
        <f>AB7*7</f>
        <v>14</v>
      </c>
      <c r="AD7" s="16">
        <f>AB7*5</f>
        <v>10</v>
      </c>
      <c r="AE7" s="16" t="s">
        <v>28</v>
      </c>
      <c r="AF7" s="43">
        <f>AC7*4+AD7*9</f>
        <v>146</v>
      </c>
      <c r="AG7" s="74"/>
    </row>
    <row r="8" spans="2:33" ht="27.9" customHeight="1">
      <c r="B8" s="36" t="s">
        <v>176</v>
      </c>
      <c r="C8" s="238"/>
      <c r="D8" s="2"/>
      <c r="E8" s="2"/>
      <c r="F8" s="2"/>
      <c r="G8" s="2"/>
      <c r="H8" s="44"/>
      <c r="I8" s="2"/>
      <c r="J8" s="2"/>
      <c r="K8" s="2"/>
      <c r="L8" s="2"/>
      <c r="M8" s="2"/>
      <c r="N8" s="2"/>
      <c r="O8" s="2"/>
      <c r="P8" s="2"/>
      <c r="Q8" s="44"/>
      <c r="R8" s="2"/>
      <c r="S8" s="2" t="s">
        <v>87</v>
      </c>
      <c r="T8" s="83"/>
      <c r="U8" s="2">
        <v>1</v>
      </c>
      <c r="V8" s="240"/>
      <c r="W8" s="85">
        <f>Y5*0+Y6*5+Y7*0+Y8*5+Y9*0+Y10*4</f>
        <v>28</v>
      </c>
      <c r="X8" s="40" t="s">
        <v>29</v>
      </c>
      <c r="Y8" s="38">
        <v>3</v>
      </c>
      <c r="Z8" s="14"/>
      <c r="AA8" s="15" t="s">
        <v>30</v>
      </c>
      <c r="AB8" s="16">
        <v>1.5</v>
      </c>
      <c r="AC8" s="16">
        <f>AB8*1</f>
        <v>1.5</v>
      </c>
      <c r="AD8" s="16" t="s">
        <v>28</v>
      </c>
      <c r="AE8" s="16">
        <f>AB8*5</f>
        <v>7.5</v>
      </c>
      <c r="AF8" s="16">
        <f>AC8*4+AE8*4</f>
        <v>36</v>
      </c>
      <c r="AG8" s="87"/>
    </row>
    <row r="9" spans="2:33" ht="27.9" customHeight="1">
      <c r="B9" s="234" t="s">
        <v>36</v>
      </c>
      <c r="C9" s="238"/>
      <c r="D9" s="2"/>
      <c r="E9" s="2"/>
      <c r="F9" s="2"/>
      <c r="G9" s="2"/>
      <c r="H9" s="44"/>
      <c r="I9" s="2"/>
      <c r="J9" s="2"/>
      <c r="K9" s="2"/>
      <c r="L9" s="2"/>
      <c r="M9" s="2"/>
      <c r="N9" s="44"/>
      <c r="O9" s="2"/>
      <c r="P9" s="2"/>
      <c r="Q9" s="44"/>
      <c r="R9" s="2"/>
      <c r="S9" s="2" t="s">
        <v>93</v>
      </c>
      <c r="T9" s="44"/>
      <c r="U9" s="2">
        <v>1</v>
      </c>
      <c r="V9" s="240"/>
      <c r="W9" s="39" t="s">
        <v>46</v>
      </c>
      <c r="X9" s="40" t="s">
        <v>32</v>
      </c>
      <c r="Y9" s="38">
        <v>0</v>
      </c>
      <c r="AA9" s="15" t="s">
        <v>33</v>
      </c>
      <c r="AB9" s="16">
        <v>2.5</v>
      </c>
      <c r="AC9" s="16"/>
      <c r="AD9" s="16">
        <f>AB9*5</f>
        <v>12.5</v>
      </c>
      <c r="AE9" s="16" t="s">
        <v>28</v>
      </c>
      <c r="AF9" s="16">
        <f>AD9*9</f>
        <v>112.5</v>
      </c>
      <c r="AG9" s="74"/>
    </row>
    <row r="10" spans="2:33" ht="27.9" customHeight="1">
      <c r="B10" s="234"/>
      <c r="C10" s="238"/>
      <c r="D10" s="2"/>
      <c r="E10" s="2"/>
      <c r="F10" s="2"/>
      <c r="G10" s="2"/>
      <c r="H10" s="44"/>
      <c r="I10" s="2"/>
      <c r="J10" s="2"/>
      <c r="K10" s="2"/>
      <c r="L10" s="2"/>
      <c r="M10" s="2"/>
      <c r="N10" s="44"/>
      <c r="O10" s="2"/>
      <c r="P10" s="2"/>
      <c r="Q10" s="44"/>
      <c r="R10" s="2"/>
      <c r="S10" s="2" t="s">
        <v>245</v>
      </c>
      <c r="T10" s="83" t="s">
        <v>94</v>
      </c>
      <c r="U10" s="2">
        <v>8</v>
      </c>
      <c r="V10" s="240"/>
      <c r="W10" s="85">
        <f>Y5*2+Y6*7+Y7*1+Y8*0+Y9*0+Y10*8</f>
        <v>33</v>
      </c>
      <c r="X10" s="78" t="s">
        <v>41</v>
      </c>
      <c r="Y10" s="45">
        <v>0</v>
      </c>
      <c r="Z10" s="14"/>
      <c r="AA10" s="15" t="s">
        <v>34</v>
      </c>
      <c r="AE10" s="15">
        <f>AB10*15</f>
        <v>0</v>
      </c>
      <c r="AG10" s="87"/>
    </row>
    <row r="11" spans="2:33" ht="27.9" customHeight="1">
      <c r="B11" s="46" t="s">
        <v>35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40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4"/>
    </row>
    <row r="12" spans="2:33" ht="27.9" customHeight="1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41"/>
      <c r="W12" s="86">
        <f>W6*4+W10*4+W8*9</f>
        <v>870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8"/>
    </row>
    <row r="13" spans="2:33" s="35" customFormat="1" ht="27.9" customHeight="1">
      <c r="B13" s="30">
        <v>3</v>
      </c>
      <c r="C13" s="238"/>
      <c r="D13" s="31" t="str">
        <f>'114.3月菜單'!F22</f>
        <v>小米飯</v>
      </c>
      <c r="E13" s="31" t="s">
        <v>72</v>
      </c>
      <c r="F13" s="31"/>
      <c r="G13" s="143" t="str">
        <f>'114.3月菜單'!F23</f>
        <v>菜脯豆干片(豆)(醃)</v>
      </c>
      <c r="H13" s="144" t="s">
        <v>17</v>
      </c>
      <c r="I13" s="145"/>
      <c r="J13" s="136" t="str">
        <f>'114.3月菜單'!F24</f>
        <v>沙茶筍片</v>
      </c>
      <c r="K13" s="31" t="s">
        <v>17</v>
      </c>
      <c r="L13" s="31"/>
      <c r="M13" s="31" t="str">
        <f>'114.3月菜單'!F25</f>
        <v>蕃茄豆腐(豆)</v>
      </c>
      <c r="N13" s="31" t="s">
        <v>17</v>
      </c>
      <c r="O13" s="31"/>
      <c r="P13" s="31" t="str">
        <f>'114.3月菜單'!F26</f>
        <v>季節蔬菜X2</v>
      </c>
      <c r="Q13" s="31" t="s">
        <v>76</v>
      </c>
      <c r="R13" s="31"/>
      <c r="S13" s="31" t="str">
        <f>'114.3月菜單'!F27</f>
        <v>菜頭湯</v>
      </c>
      <c r="T13" s="31" t="s">
        <v>74</v>
      </c>
      <c r="U13" s="31"/>
      <c r="V13" s="239"/>
      <c r="W13" s="32" t="s">
        <v>43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4"/>
    </row>
    <row r="14" spans="2:33" ht="27.9" customHeight="1">
      <c r="B14" s="36" t="s">
        <v>8</v>
      </c>
      <c r="C14" s="238"/>
      <c r="D14" s="2" t="s">
        <v>126</v>
      </c>
      <c r="E14" s="2"/>
      <c r="F14" s="106">
        <v>80</v>
      </c>
      <c r="G14" s="109" t="s">
        <v>128</v>
      </c>
      <c r="H14" s="119" t="s">
        <v>99</v>
      </c>
      <c r="I14" s="109">
        <v>60</v>
      </c>
      <c r="J14" s="107" t="s">
        <v>133</v>
      </c>
      <c r="K14" s="2"/>
      <c r="L14" s="2">
        <v>50</v>
      </c>
      <c r="M14" s="2" t="s">
        <v>196</v>
      </c>
      <c r="N14" s="2"/>
      <c r="O14" s="2">
        <v>40</v>
      </c>
      <c r="P14" s="2" t="s">
        <v>75</v>
      </c>
      <c r="Q14" s="2"/>
      <c r="R14" s="2">
        <v>120</v>
      </c>
      <c r="S14" s="2" t="s">
        <v>58</v>
      </c>
      <c r="T14" s="2"/>
      <c r="U14" s="2">
        <v>40</v>
      </c>
      <c r="V14" s="240"/>
      <c r="W14" s="87">
        <f>Y13*15+Y14*0+Y15*5+Y16*0+Y17*15+Y18*12+15</f>
        <v>118.5</v>
      </c>
      <c r="X14" s="37" t="s">
        <v>177</v>
      </c>
      <c r="Y14" s="38">
        <v>2.5</v>
      </c>
      <c r="Z14" s="14"/>
      <c r="AA14" s="16" t="s">
        <v>25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7"/>
    </row>
    <row r="15" spans="2:33" ht="27.9" customHeight="1">
      <c r="B15" s="36">
        <v>18</v>
      </c>
      <c r="C15" s="238"/>
      <c r="D15" s="2" t="s">
        <v>127</v>
      </c>
      <c r="E15" s="2"/>
      <c r="F15" s="106">
        <v>40</v>
      </c>
      <c r="G15" s="142" t="s">
        <v>157</v>
      </c>
      <c r="H15" s="146" t="s">
        <v>158</v>
      </c>
      <c r="I15" s="147">
        <v>20</v>
      </c>
      <c r="J15" s="107" t="s">
        <v>155</v>
      </c>
      <c r="K15" s="2"/>
      <c r="L15" s="2">
        <v>3</v>
      </c>
      <c r="M15" s="2" t="s">
        <v>197</v>
      </c>
      <c r="N15" s="2" t="s">
        <v>96</v>
      </c>
      <c r="O15" s="2">
        <v>40</v>
      </c>
      <c r="P15" s="2"/>
      <c r="Q15" s="2"/>
      <c r="R15" s="2"/>
      <c r="S15" s="2"/>
      <c r="T15" s="2"/>
      <c r="U15" s="2"/>
      <c r="V15" s="240"/>
      <c r="W15" s="39" t="s">
        <v>45</v>
      </c>
      <c r="X15" s="40" t="s">
        <v>26</v>
      </c>
      <c r="Y15" s="38">
        <v>2.7</v>
      </c>
      <c r="AA15" s="41" t="s">
        <v>27</v>
      </c>
      <c r="AB15" s="16">
        <v>2</v>
      </c>
      <c r="AC15" s="42">
        <f>AB15*7</f>
        <v>14</v>
      </c>
      <c r="AD15" s="16">
        <f>AB15*5</f>
        <v>10</v>
      </c>
      <c r="AE15" s="16" t="s">
        <v>28</v>
      </c>
      <c r="AF15" s="43">
        <f>AC15*4+AD15*9</f>
        <v>146</v>
      </c>
      <c r="AG15" s="74"/>
    </row>
    <row r="16" spans="2:33" ht="27.9" customHeight="1">
      <c r="B16" s="36" t="s">
        <v>10</v>
      </c>
      <c r="C16" s="238"/>
      <c r="D16" s="44"/>
      <c r="E16" s="44"/>
      <c r="F16" s="106"/>
      <c r="G16" s="109"/>
      <c r="H16" s="137"/>
      <c r="I16" s="109"/>
      <c r="J16" s="107" t="s">
        <v>156</v>
      </c>
      <c r="K16" s="44"/>
      <c r="L16" s="2">
        <v>1</v>
      </c>
      <c r="M16" s="2"/>
      <c r="N16" s="2"/>
      <c r="O16" s="2"/>
      <c r="P16" s="2"/>
      <c r="Q16" s="2"/>
      <c r="R16" s="2"/>
      <c r="S16" s="2"/>
      <c r="T16" s="2"/>
      <c r="U16" s="2"/>
      <c r="V16" s="240"/>
      <c r="W16" s="85">
        <f>Y13*0+Y14*5+Y15*0+Y16*5+Y17*0+Y18*4</f>
        <v>27.5</v>
      </c>
      <c r="X16" s="40" t="s">
        <v>29</v>
      </c>
      <c r="Y16" s="38">
        <v>3</v>
      </c>
      <c r="Z16" s="14"/>
      <c r="AA16" s="15" t="s">
        <v>30</v>
      </c>
      <c r="AB16" s="16">
        <v>1.7</v>
      </c>
      <c r="AC16" s="16">
        <f>AB16*1</f>
        <v>1.7</v>
      </c>
      <c r="AD16" s="16" t="s">
        <v>28</v>
      </c>
      <c r="AE16" s="16">
        <f>AB16*5</f>
        <v>8.5</v>
      </c>
      <c r="AF16" s="16">
        <f>AC16*4+AE16*4</f>
        <v>40.799999999999997</v>
      </c>
      <c r="AG16" s="87"/>
    </row>
    <row r="17" spans="2:33" ht="27.9" customHeight="1">
      <c r="B17" s="234" t="s">
        <v>37</v>
      </c>
      <c r="C17" s="238"/>
      <c r="D17" s="44"/>
      <c r="E17" s="44"/>
      <c r="F17" s="2"/>
      <c r="G17" s="2"/>
      <c r="H17" s="44"/>
      <c r="I17" s="2"/>
      <c r="J17" s="2"/>
      <c r="K17" s="44"/>
      <c r="L17" s="2"/>
      <c r="M17" s="2"/>
      <c r="N17" s="44"/>
      <c r="O17" s="2"/>
      <c r="P17" s="2"/>
      <c r="Q17" s="2"/>
      <c r="R17" s="2"/>
      <c r="S17" s="2"/>
      <c r="T17" s="2"/>
      <c r="U17" s="2"/>
      <c r="V17" s="240"/>
      <c r="W17" s="39" t="s">
        <v>46</v>
      </c>
      <c r="X17" s="40" t="s">
        <v>32</v>
      </c>
      <c r="Y17" s="38">
        <v>0</v>
      </c>
      <c r="AA17" s="15" t="s">
        <v>33</v>
      </c>
      <c r="AB17" s="16">
        <v>2.5</v>
      </c>
      <c r="AC17" s="16"/>
      <c r="AD17" s="16">
        <f>AB17*5</f>
        <v>12.5</v>
      </c>
      <c r="AE17" s="16" t="s">
        <v>28</v>
      </c>
      <c r="AF17" s="16">
        <f>AD17*9</f>
        <v>112.5</v>
      </c>
      <c r="AG17" s="74"/>
    </row>
    <row r="18" spans="2:33" ht="27.9" customHeight="1">
      <c r="B18" s="234"/>
      <c r="C18" s="238"/>
      <c r="D18" s="44"/>
      <c r="E18" s="44"/>
      <c r="F18" s="2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110"/>
      <c r="T18" s="110"/>
      <c r="U18" s="110"/>
      <c r="V18" s="240"/>
      <c r="W18" s="85">
        <f>Y13*2+Y14*7+Y15*1+Y16*0+Y17*0+Y18*8</f>
        <v>32.200000000000003</v>
      </c>
      <c r="X18" s="78" t="s">
        <v>41</v>
      </c>
      <c r="Y18" s="45">
        <v>0</v>
      </c>
      <c r="Z18" s="14"/>
      <c r="AA18" s="15" t="s">
        <v>34</v>
      </c>
      <c r="AB18" s="16">
        <v>1</v>
      </c>
      <c r="AE18" s="15">
        <f>AB18*15</f>
        <v>15</v>
      </c>
      <c r="AG18" s="87"/>
    </row>
    <row r="19" spans="2:33" ht="27.9" customHeight="1">
      <c r="B19" s="46" t="s">
        <v>35</v>
      </c>
      <c r="C19" s="47"/>
      <c r="D19" s="44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77"/>
      <c r="U19" s="77"/>
      <c r="V19" s="240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4"/>
    </row>
    <row r="20" spans="2:33" ht="27.9" customHeight="1">
      <c r="B20" s="49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41"/>
      <c r="W20" s="86">
        <f>W14*4+W18*4+W16*9</f>
        <v>850.3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8"/>
    </row>
    <row r="21" spans="2:33" s="35" customFormat="1" ht="27.9" customHeight="1">
      <c r="B21" s="30">
        <v>3</v>
      </c>
      <c r="C21" s="238"/>
      <c r="D21" s="31" t="str">
        <f>'114.3月菜單'!J22</f>
        <v>香Q米飯</v>
      </c>
      <c r="E21" s="31" t="s">
        <v>15</v>
      </c>
      <c r="F21" s="31"/>
      <c r="G21" s="31" t="str">
        <f>'114.3月菜單'!J23</f>
        <v>大溪黑豆乾(豆)</v>
      </c>
      <c r="H21" s="31" t="s">
        <v>17</v>
      </c>
      <c r="I21" s="31"/>
      <c r="J21" s="31" t="str">
        <f>'114.3月菜單'!J24</f>
        <v>蒸蛋</v>
      </c>
      <c r="K21" s="31" t="s">
        <v>15</v>
      </c>
      <c r="L21" s="31"/>
      <c r="M21" s="31" t="str">
        <f>'114.3月菜單'!J25</f>
        <v>香滷海帶結</v>
      </c>
      <c r="N21" s="31" t="s">
        <v>67</v>
      </c>
      <c r="O21" s="31"/>
      <c r="P21" s="31" t="str">
        <f>'114.3月菜單'!J26</f>
        <v>季節蔬菜X2</v>
      </c>
      <c r="Q21" s="31" t="s">
        <v>18</v>
      </c>
      <c r="R21" s="31"/>
      <c r="S21" s="31" t="str">
        <f>'114.3月菜單'!J27</f>
        <v>味噌豆腐湯(豆)</v>
      </c>
      <c r="T21" s="31" t="s">
        <v>17</v>
      </c>
      <c r="U21" s="31"/>
      <c r="V21" s="239"/>
      <c r="W21" s="32" t="s">
        <v>43</v>
      </c>
      <c r="X21" s="33" t="s">
        <v>19</v>
      </c>
      <c r="Y21" s="34">
        <v>6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4"/>
    </row>
    <row r="22" spans="2:33" s="56" customFormat="1" ht="27.75" customHeight="1">
      <c r="B22" s="36" t="s">
        <v>8</v>
      </c>
      <c r="C22" s="238"/>
      <c r="D22" s="2" t="s">
        <v>24</v>
      </c>
      <c r="E22" s="2"/>
      <c r="F22" s="2">
        <v>120</v>
      </c>
      <c r="G22" s="2" t="s">
        <v>206</v>
      </c>
      <c r="H22" s="2" t="s">
        <v>99</v>
      </c>
      <c r="I22" s="2">
        <v>60</v>
      </c>
      <c r="J22" s="2" t="s">
        <v>276</v>
      </c>
      <c r="K22" s="2"/>
      <c r="L22" s="2">
        <v>55</v>
      </c>
      <c r="M22" s="2" t="s">
        <v>266</v>
      </c>
      <c r="N22" s="2"/>
      <c r="O22" s="2">
        <v>40</v>
      </c>
      <c r="P22" s="2" t="s">
        <v>63</v>
      </c>
      <c r="Q22" s="2"/>
      <c r="R22" s="2">
        <v>120</v>
      </c>
      <c r="S22" s="2" t="s">
        <v>191</v>
      </c>
      <c r="T22" s="2"/>
      <c r="U22" s="2">
        <v>1</v>
      </c>
      <c r="V22" s="240"/>
      <c r="W22" s="87">
        <f>Y21*15+Y22*0+Y23*5+Y24*0+Y25*15+Y26*12+15</f>
        <v>112.5</v>
      </c>
      <c r="X22" s="37" t="s">
        <v>177</v>
      </c>
      <c r="Y22" s="38">
        <v>2.7</v>
      </c>
      <c r="Z22" s="54"/>
      <c r="AA22" s="55" t="s">
        <v>25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7"/>
    </row>
    <row r="23" spans="2:33" s="56" customFormat="1" ht="27.9" customHeight="1">
      <c r="B23" s="36">
        <v>19</v>
      </c>
      <c r="C23" s="23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64" t="s">
        <v>103</v>
      </c>
      <c r="T23" s="165" t="s">
        <v>82</v>
      </c>
      <c r="U23" s="2">
        <v>30</v>
      </c>
      <c r="V23" s="240"/>
      <c r="W23" s="39" t="s">
        <v>45</v>
      </c>
      <c r="X23" s="40" t="s">
        <v>26</v>
      </c>
      <c r="Y23" s="38">
        <v>1.5</v>
      </c>
      <c r="AA23" s="57" t="s">
        <v>27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28</v>
      </c>
      <c r="AF23" s="59">
        <f>AC23*4+AD23*9</f>
        <v>153.30000000000001</v>
      </c>
      <c r="AG23" s="74"/>
    </row>
    <row r="24" spans="2:33" s="56" customFormat="1" ht="27.9" customHeight="1">
      <c r="B24" s="36" t="s">
        <v>10</v>
      </c>
      <c r="C24" s="238"/>
      <c r="D24" s="2"/>
      <c r="E24" s="2"/>
      <c r="F24" s="2"/>
      <c r="G24" s="2"/>
      <c r="H24" s="44"/>
      <c r="I24" s="2"/>
      <c r="J24" s="2"/>
      <c r="K24" s="2"/>
      <c r="L24" s="2"/>
      <c r="M24" s="2"/>
      <c r="N24" s="2"/>
      <c r="O24" s="2"/>
      <c r="P24" s="2"/>
      <c r="Q24" s="2"/>
      <c r="R24" s="2"/>
      <c r="S24" s="2" t="s">
        <v>101</v>
      </c>
      <c r="T24" s="2"/>
      <c r="U24" s="2">
        <v>1</v>
      </c>
      <c r="V24" s="240"/>
      <c r="W24" s="85">
        <f>Y21*0+Y22*5+Y23*0+Y24*5+Y25*0+Y26*4</f>
        <v>28.5</v>
      </c>
      <c r="X24" s="40" t="s">
        <v>29</v>
      </c>
      <c r="Y24" s="38">
        <v>3</v>
      </c>
      <c r="Z24" s="54"/>
      <c r="AA24" s="60" t="s">
        <v>30</v>
      </c>
      <c r="AB24" s="55">
        <v>1.6</v>
      </c>
      <c r="AC24" s="55">
        <f>AB24*1</f>
        <v>1.6</v>
      </c>
      <c r="AD24" s="55" t="s">
        <v>28</v>
      </c>
      <c r="AE24" s="55">
        <f>AB24*5</f>
        <v>8</v>
      </c>
      <c r="AF24" s="55">
        <f>AC24*4+AE24*4</f>
        <v>38.4</v>
      </c>
      <c r="AG24" s="87"/>
    </row>
    <row r="25" spans="2:33" s="56" customFormat="1" ht="27.9" customHeight="1">
      <c r="B25" s="234" t="s">
        <v>38</v>
      </c>
      <c r="C25" s="238"/>
      <c r="D25" s="2"/>
      <c r="E25" s="2"/>
      <c r="F25" s="2"/>
      <c r="G25" s="2"/>
      <c r="H25" s="44"/>
      <c r="I25" s="2"/>
      <c r="J25" s="2"/>
      <c r="K25" s="2"/>
      <c r="L25" s="2"/>
      <c r="M25" s="2"/>
      <c r="N25" s="2"/>
      <c r="O25" s="2"/>
      <c r="P25" s="2"/>
      <c r="Q25" s="44"/>
      <c r="R25" s="2"/>
      <c r="S25" s="2"/>
      <c r="T25" s="44"/>
      <c r="U25" s="2"/>
      <c r="V25" s="240"/>
      <c r="W25" s="39" t="s">
        <v>46</v>
      </c>
      <c r="X25" s="40" t="s">
        <v>32</v>
      </c>
      <c r="Y25" s="38">
        <v>0</v>
      </c>
      <c r="AA25" s="60" t="s">
        <v>33</v>
      </c>
      <c r="AB25" s="55">
        <v>2.5</v>
      </c>
      <c r="AC25" s="55"/>
      <c r="AD25" s="55">
        <f>AB25*5</f>
        <v>12.5</v>
      </c>
      <c r="AE25" s="55" t="s">
        <v>28</v>
      </c>
      <c r="AF25" s="55">
        <f>AD25*9</f>
        <v>112.5</v>
      </c>
      <c r="AG25" s="74"/>
    </row>
    <row r="26" spans="2:33" s="56" customFormat="1" ht="27.9" customHeight="1">
      <c r="B26" s="234"/>
      <c r="C26" s="238"/>
      <c r="D26" s="2"/>
      <c r="E26" s="2"/>
      <c r="F26" s="2"/>
      <c r="G26" s="61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83"/>
      <c r="U26" s="2"/>
      <c r="V26" s="240"/>
      <c r="W26" s="85">
        <f>Y21*2+Y22*7+Y23*1+Y24*0+Y25*0+Y26*8</f>
        <v>32.400000000000006</v>
      </c>
      <c r="X26" s="78" t="s">
        <v>41</v>
      </c>
      <c r="Y26" s="45">
        <v>0</v>
      </c>
      <c r="Z26" s="54"/>
      <c r="AA26" s="60" t="s">
        <v>34</v>
      </c>
      <c r="AB26" s="55"/>
      <c r="AC26" s="60"/>
      <c r="AD26" s="60"/>
      <c r="AE26" s="60">
        <f>AB26*15</f>
        <v>0</v>
      </c>
      <c r="AF26" s="60"/>
      <c r="AG26" s="87"/>
    </row>
    <row r="27" spans="2:33" s="56" customFormat="1" ht="27.9" customHeight="1">
      <c r="B27" s="62" t="s">
        <v>35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40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4"/>
    </row>
    <row r="28" spans="2:33" s="56" customFormat="1" ht="27.9" customHeight="1" thickBot="1">
      <c r="B28" s="64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41"/>
      <c r="W28" s="86">
        <f>W22*4+W26*4+W24*9</f>
        <v>836.1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8"/>
    </row>
    <row r="29" spans="2:33" s="35" customFormat="1" ht="27.9" customHeight="1">
      <c r="B29" s="30">
        <v>3</v>
      </c>
      <c r="C29" s="238"/>
      <c r="D29" s="31" t="str">
        <f>'114.3月菜單'!N22</f>
        <v>地瓜飯</v>
      </c>
      <c r="E29" s="31" t="s">
        <v>15</v>
      </c>
      <c r="F29" s="31"/>
      <c r="G29" s="31" t="str">
        <f>'114.3月菜單'!N23</f>
        <v>五香豆干丁(豆）</v>
      </c>
      <c r="H29" s="31" t="s">
        <v>60</v>
      </c>
      <c r="I29" s="31"/>
      <c r="J29" s="31" t="str">
        <f>'114.3月菜單'!N24</f>
        <v>蘿蔔三色</v>
      </c>
      <c r="K29" s="31" t="s">
        <v>17</v>
      </c>
      <c r="L29" s="31"/>
      <c r="M29" s="31" t="str">
        <f>'114.3月菜單'!N25</f>
        <v>滷油豆腐</v>
      </c>
      <c r="N29" s="31" t="s">
        <v>205</v>
      </c>
      <c r="O29" s="31"/>
      <c r="P29" s="31" t="str">
        <f>'114.3月菜單'!N26</f>
        <v>季節蔬菜X2</v>
      </c>
      <c r="Q29" s="31" t="s">
        <v>50</v>
      </c>
      <c r="R29" s="31"/>
      <c r="S29" s="31" t="str">
        <f>'114.3月菜單'!N27</f>
        <v>海芽薑絲湯</v>
      </c>
      <c r="T29" s="31" t="s">
        <v>49</v>
      </c>
      <c r="U29" s="31"/>
      <c r="V29" s="239"/>
      <c r="W29" s="32" t="s">
        <v>43</v>
      </c>
      <c r="X29" s="33" t="s">
        <v>19</v>
      </c>
      <c r="Y29" s="34">
        <v>6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</row>
    <row r="30" spans="2:33" ht="27.9" customHeight="1">
      <c r="B30" s="36" t="s">
        <v>8</v>
      </c>
      <c r="C30" s="238"/>
      <c r="D30" s="2" t="s">
        <v>62</v>
      </c>
      <c r="E30" s="2"/>
      <c r="F30" s="2">
        <v>100</v>
      </c>
      <c r="G30" s="2" t="s">
        <v>160</v>
      </c>
      <c r="H30" s="2" t="s">
        <v>129</v>
      </c>
      <c r="I30" s="2">
        <v>60</v>
      </c>
      <c r="J30" s="2" t="s">
        <v>58</v>
      </c>
      <c r="K30" s="2"/>
      <c r="L30" s="2">
        <v>60</v>
      </c>
      <c r="M30" s="2" t="s">
        <v>286</v>
      </c>
      <c r="N30" s="2"/>
      <c r="O30" s="2">
        <v>60</v>
      </c>
      <c r="P30" s="2" t="s">
        <v>63</v>
      </c>
      <c r="Q30" s="2"/>
      <c r="R30" s="2">
        <v>120</v>
      </c>
      <c r="S30" s="2" t="s">
        <v>141</v>
      </c>
      <c r="T30" s="2"/>
      <c r="U30" s="2">
        <v>5</v>
      </c>
      <c r="V30" s="240"/>
      <c r="W30" s="87">
        <f>Y29*15+Y30*0+Y31*5+Y32*0+Y33*15+Y34*12+15</f>
        <v>115.5</v>
      </c>
      <c r="X30" s="37" t="s">
        <v>177</v>
      </c>
      <c r="Y30" s="38">
        <v>2</v>
      </c>
      <c r="Z30" s="14"/>
      <c r="AA30" s="16" t="s">
        <v>25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27.9" customHeight="1">
      <c r="B31" s="36">
        <v>20</v>
      </c>
      <c r="C31" s="238"/>
      <c r="D31" s="2" t="s">
        <v>64</v>
      </c>
      <c r="E31" s="2"/>
      <c r="F31" s="2">
        <v>55</v>
      </c>
      <c r="G31" s="2"/>
      <c r="H31" s="2"/>
      <c r="I31" s="2"/>
      <c r="J31" s="2" t="s">
        <v>154</v>
      </c>
      <c r="K31" s="2"/>
      <c r="L31" s="2">
        <v>1</v>
      </c>
      <c r="M31" s="2"/>
      <c r="N31" s="2"/>
      <c r="O31" s="2"/>
      <c r="P31" s="2"/>
      <c r="Q31" s="2"/>
      <c r="R31" s="2"/>
      <c r="S31" s="2" t="s">
        <v>101</v>
      </c>
      <c r="T31" s="2"/>
      <c r="U31" s="2">
        <v>1</v>
      </c>
      <c r="V31" s="240"/>
      <c r="W31" s="39" t="s">
        <v>45</v>
      </c>
      <c r="X31" s="40" t="s">
        <v>26</v>
      </c>
      <c r="Y31" s="38">
        <v>2.1</v>
      </c>
      <c r="AA31" s="41" t="s">
        <v>27</v>
      </c>
      <c r="AB31" s="16">
        <v>2</v>
      </c>
      <c r="AC31" s="42">
        <f>AB31*7</f>
        <v>14</v>
      </c>
      <c r="AD31" s="16">
        <f>AB31*5</f>
        <v>10</v>
      </c>
      <c r="AE31" s="16" t="s">
        <v>28</v>
      </c>
      <c r="AF31" s="43">
        <f>AC31*4+AD31*9</f>
        <v>146</v>
      </c>
    </row>
    <row r="32" spans="2:33" ht="27.9" customHeight="1">
      <c r="B32" s="36" t="s">
        <v>10</v>
      </c>
      <c r="C32" s="238"/>
      <c r="D32" s="44"/>
      <c r="E32" s="44"/>
      <c r="F32" s="2"/>
      <c r="G32" s="2"/>
      <c r="H32" s="44"/>
      <c r="I32" s="2"/>
      <c r="J32" s="2"/>
      <c r="K32" s="44"/>
      <c r="L32" s="2"/>
      <c r="M32" s="2"/>
      <c r="N32" s="2"/>
      <c r="O32" s="2"/>
      <c r="P32" s="2"/>
      <c r="Q32" s="2"/>
      <c r="R32" s="2"/>
      <c r="S32" s="2"/>
      <c r="T32" s="44"/>
      <c r="U32" s="2"/>
      <c r="V32" s="240"/>
      <c r="W32" s="85">
        <f>Y29*0+Y30*5+Y31*0+Y32*5+Y33*0+Y34*4</f>
        <v>22.5</v>
      </c>
      <c r="X32" s="40" t="s">
        <v>29</v>
      </c>
      <c r="Y32" s="38">
        <v>2.5</v>
      </c>
      <c r="Z32" s="14"/>
      <c r="AA32" s="15" t="s">
        <v>30</v>
      </c>
      <c r="AB32" s="16">
        <v>1.8</v>
      </c>
      <c r="AC32" s="16">
        <f>AB32*1</f>
        <v>1.8</v>
      </c>
      <c r="AD32" s="16" t="s">
        <v>28</v>
      </c>
      <c r="AE32" s="16">
        <f>AB32*5</f>
        <v>9</v>
      </c>
      <c r="AF32" s="16">
        <f>AC32*4+AE32*4</f>
        <v>43.2</v>
      </c>
    </row>
    <row r="33" spans="2:33" ht="27.9" customHeight="1">
      <c r="B33" s="234" t="s">
        <v>39</v>
      </c>
      <c r="C33" s="238"/>
      <c r="D33" s="44"/>
      <c r="E33" s="44"/>
      <c r="F33" s="2"/>
      <c r="G33" s="2"/>
      <c r="H33" s="44"/>
      <c r="I33" s="2"/>
      <c r="J33" s="2"/>
      <c r="K33" s="44"/>
      <c r="L33" s="2"/>
      <c r="M33" s="2"/>
      <c r="N33" s="2"/>
      <c r="O33" s="2"/>
      <c r="P33" s="2"/>
      <c r="Q33" s="44"/>
      <c r="R33" s="2"/>
      <c r="S33" s="2"/>
      <c r="T33" s="44"/>
      <c r="U33" s="2"/>
      <c r="V33" s="240"/>
      <c r="W33" s="39" t="s">
        <v>46</v>
      </c>
      <c r="X33" s="40" t="s">
        <v>32</v>
      </c>
      <c r="Y33" s="38">
        <v>0</v>
      </c>
      <c r="AA33" s="15" t="s">
        <v>33</v>
      </c>
      <c r="AB33" s="16">
        <v>2.5</v>
      </c>
      <c r="AC33" s="16"/>
      <c r="AD33" s="16">
        <f>AB33*5</f>
        <v>12.5</v>
      </c>
      <c r="AE33" s="16" t="s">
        <v>28</v>
      </c>
      <c r="AF33" s="16">
        <f>AD33*9</f>
        <v>112.5</v>
      </c>
    </row>
    <row r="34" spans="2:33" ht="27.9" customHeight="1">
      <c r="B34" s="234"/>
      <c r="C34" s="238"/>
      <c r="D34" s="44"/>
      <c r="E34" s="44"/>
      <c r="F34" s="2"/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40"/>
      <c r="W34" s="85">
        <f>Y29*2+Y30*7+Y31*1+Y32*0+Y33*0+Y34*8</f>
        <v>28.1</v>
      </c>
      <c r="X34" s="78" t="s">
        <v>41</v>
      </c>
      <c r="Y34" s="45">
        <v>0</v>
      </c>
      <c r="Z34" s="14"/>
      <c r="AA34" s="15" t="s">
        <v>34</v>
      </c>
      <c r="AB34" s="16">
        <v>1</v>
      </c>
      <c r="AE34" s="15">
        <f>AB34*15</f>
        <v>15</v>
      </c>
    </row>
    <row r="35" spans="2:33" ht="27.9" customHeight="1">
      <c r="B35" s="46" t="s">
        <v>35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40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4"/>
    </row>
    <row r="36" spans="2:33" ht="27.9" customHeight="1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41"/>
      <c r="W36" s="86">
        <f>W30*4+W34*4+W32*9</f>
        <v>776.9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8"/>
    </row>
    <row r="37" spans="2:33" s="35" customFormat="1" ht="27.9" customHeight="1">
      <c r="B37" s="30">
        <v>3</v>
      </c>
      <c r="C37" s="238"/>
      <c r="D37" s="31" t="str">
        <f>'114.3月菜單'!R22</f>
        <v>素炒飯</v>
      </c>
      <c r="E37" s="31" t="s">
        <v>17</v>
      </c>
      <c r="F37" s="31"/>
      <c r="G37" s="31" t="str">
        <f>'114.3月菜單'!R23</f>
        <v>細嫩豆腐（豆）</v>
      </c>
      <c r="H37" s="31" t="s">
        <v>69</v>
      </c>
      <c r="I37" s="31"/>
      <c r="J37" s="31" t="str">
        <f>'114.3月菜單'!R24</f>
        <v>三杯杏鮑菇</v>
      </c>
      <c r="K37" s="31" t="s">
        <v>17</v>
      </c>
      <c r="L37" s="31"/>
      <c r="M37" s="31" t="str">
        <f>'114.3月菜單'!R25</f>
        <v>滷蛋X1</v>
      </c>
      <c r="N37" s="31" t="s">
        <v>193</v>
      </c>
      <c r="O37" s="31"/>
      <c r="P37" s="31" t="str">
        <f>'114.3月菜單'!R26</f>
        <v>季節蔬菜X2</v>
      </c>
      <c r="Q37" s="31" t="s">
        <v>51</v>
      </c>
      <c r="R37" s="31"/>
      <c r="S37" s="31" t="str">
        <f>'114.3月菜單'!R27</f>
        <v>金茸三絲湯</v>
      </c>
      <c r="T37" s="31" t="s">
        <v>52</v>
      </c>
      <c r="U37" s="31"/>
      <c r="V37" s="239"/>
      <c r="W37" s="32" t="s">
        <v>43</v>
      </c>
      <c r="X37" s="33" t="s">
        <v>19</v>
      </c>
      <c r="Y37" s="34">
        <v>6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  <c r="AG37" s="74"/>
    </row>
    <row r="38" spans="2:33" ht="27.9" customHeight="1">
      <c r="B38" s="36" t="s">
        <v>8</v>
      </c>
      <c r="C38" s="238"/>
      <c r="D38" s="2" t="s">
        <v>24</v>
      </c>
      <c r="E38" s="2"/>
      <c r="F38" s="2">
        <v>120</v>
      </c>
      <c r="G38" s="2" t="s">
        <v>162</v>
      </c>
      <c r="H38" s="146" t="s">
        <v>153</v>
      </c>
      <c r="I38" s="2">
        <v>60</v>
      </c>
      <c r="J38" s="2" t="s">
        <v>130</v>
      </c>
      <c r="K38" s="2"/>
      <c r="L38" s="2">
        <v>70</v>
      </c>
      <c r="M38" s="2" t="s">
        <v>278</v>
      </c>
      <c r="N38" s="2"/>
      <c r="O38" s="2">
        <v>55</v>
      </c>
      <c r="P38" s="2" t="s">
        <v>63</v>
      </c>
      <c r="Q38" s="2"/>
      <c r="R38" s="2">
        <v>120</v>
      </c>
      <c r="S38" s="2" t="s">
        <v>78</v>
      </c>
      <c r="T38" s="2"/>
      <c r="U38" s="2">
        <v>20</v>
      </c>
      <c r="V38" s="240"/>
      <c r="W38" s="87">
        <f>Y37*15+Y38*0+Y39*5+Y40*0+Y41*15+Y42*12+15</f>
        <v>116</v>
      </c>
      <c r="X38" s="37" t="s">
        <v>177</v>
      </c>
      <c r="Y38" s="38">
        <v>2.4</v>
      </c>
      <c r="Z38" s="14"/>
      <c r="AA38" s="16" t="s">
        <v>25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7"/>
    </row>
    <row r="39" spans="2:33" ht="27.9" customHeight="1">
      <c r="B39" s="36">
        <v>21</v>
      </c>
      <c r="C39" s="238"/>
      <c r="D39" s="2" t="s">
        <v>95</v>
      </c>
      <c r="E39" s="2"/>
      <c r="F39" s="2">
        <v>1</v>
      </c>
      <c r="G39" s="2"/>
      <c r="H39" s="2"/>
      <c r="I39" s="2"/>
      <c r="J39" s="2" t="s">
        <v>124</v>
      </c>
      <c r="K39" s="2"/>
      <c r="L39" s="2">
        <v>0.5</v>
      </c>
      <c r="M39" s="2"/>
      <c r="N39" s="2"/>
      <c r="O39" s="2"/>
      <c r="P39" s="2"/>
      <c r="Q39" s="2"/>
      <c r="R39" s="2"/>
      <c r="S39" s="56" t="s">
        <v>92</v>
      </c>
      <c r="T39" s="126"/>
      <c r="U39" s="2">
        <v>10</v>
      </c>
      <c r="V39" s="240"/>
      <c r="W39" s="39" t="s">
        <v>45</v>
      </c>
      <c r="X39" s="40" t="s">
        <v>26</v>
      </c>
      <c r="Y39" s="38">
        <v>2.2000000000000002</v>
      </c>
      <c r="AA39" s="41" t="s">
        <v>27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28</v>
      </c>
      <c r="AF39" s="43">
        <f>AC39*4+AD39*9</f>
        <v>167.89999999999998</v>
      </c>
      <c r="AG39" s="74"/>
    </row>
    <row r="40" spans="2:33" ht="27.9" customHeight="1">
      <c r="B40" s="36" t="s">
        <v>84</v>
      </c>
      <c r="C40" s="238"/>
      <c r="D40" s="2" t="s">
        <v>215</v>
      </c>
      <c r="E40" s="44"/>
      <c r="F40" s="2">
        <v>1</v>
      </c>
      <c r="G40" s="2"/>
      <c r="H40" s="2"/>
      <c r="I40" s="2"/>
      <c r="J40" s="2" t="s">
        <v>125</v>
      </c>
      <c r="K40" s="138"/>
      <c r="L40" s="104">
        <v>0.5</v>
      </c>
      <c r="M40" s="2"/>
      <c r="N40" s="44"/>
      <c r="O40" s="2"/>
      <c r="P40" s="2"/>
      <c r="Q40" s="2"/>
      <c r="R40" s="2"/>
      <c r="S40" s="2" t="s">
        <v>93</v>
      </c>
      <c r="T40" s="44"/>
      <c r="U40" s="2">
        <v>1</v>
      </c>
      <c r="V40" s="240"/>
      <c r="W40" s="85">
        <f>Y37*0+Y38*5+Y39*0+Y40*5+Y41*0+Y42*4</f>
        <v>27</v>
      </c>
      <c r="X40" s="40" t="s">
        <v>29</v>
      </c>
      <c r="Y40" s="38">
        <v>3</v>
      </c>
      <c r="Z40" s="14"/>
      <c r="AA40" s="15" t="s">
        <v>30</v>
      </c>
      <c r="AB40" s="16">
        <v>1.6</v>
      </c>
      <c r="AC40" s="16">
        <f>AB40*1</f>
        <v>1.6</v>
      </c>
      <c r="AD40" s="16" t="s">
        <v>28</v>
      </c>
      <c r="AE40" s="16">
        <f>AB40*5</f>
        <v>8</v>
      </c>
      <c r="AF40" s="16">
        <f>AC40*4+AE40*4</f>
        <v>38.4</v>
      </c>
      <c r="AG40" s="87"/>
    </row>
    <row r="41" spans="2:33" ht="27.9" customHeight="1">
      <c r="B41" s="234" t="s">
        <v>31</v>
      </c>
      <c r="C41" s="238"/>
      <c r="D41" s="2"/>
      <c r="E41" s="44"/>
      <c r="F41" s="2"/>
      <c r="G41" s="2"/>
      <c r="H41" s="2"/>
      <c r="I41" s="2"/>
      <c r="J41" s="2"/>
      <c r="K41" s="44"/>
      <c r="L41" s="2"/>
      <c r="M41" s="2"/>
      <c r="N41" s="44"/>
      <c r="O41" s="2"/>
      <c r="P41" s="2"/>
      <c r="Q41" s="2"/>
      <c r="R41" s="2"/>
      <c r="S41" s="2" t="s">
        <v>87</v>
      </c>
      <c r="T41" s="44"/>
      <c r="U41" s="2">
        <v>1</v>
      </c>
      <c r="V41" s="240"/>
      <c r="W41" s="39" t="s">
        <v>46</v>
      </c>
      <c r="X41" s="40" t="s">
        <v>32</v>
      </c>
      <c r="Y41" s="38">
        <v>0</v>
      </c>
      <c r="AA41" s="15" t="s">
        <v>33</v>
      </c>
      <c r="AB41" s="16">
        <v>2.5</v>
      </c>
      <c r="AC41" s="16"/>
      <c r="AD41" s="16">
        <f>AB41*5</f>
        <v>12.5</v>
      </c>
      <c r="AE41" s="16" t="s">
        <v>28</v>
      </c>
      <c r="AF41" s="16">
        <f>AD41*9</f>
        <v>112.5</v>
      </c>
      <c r="AG41" s="74"/>
    </row>
    <row r="42" spans="2:33" ht="27.9" customHeight="1">
      <c r="B42" s="234"/>
      <c r="C42" s="238"/>
      <c r="D42" s="44"/>
      <c r="E42" s="44"/>
      <c r="F42" s="2"/>
      <c r="G42" s="2"/>
      <c r="H42" s="44"/>
      <c r="I42" s="2"/>
      <c r="J42" s="2"/>
      <c r="K42" s="2"/>
      <c r="L42" s="2"/>
      <c r="M42" s="2"/>
      <c r="N42" s="44"/>
      <c r="O42" s="2"/>
      <c r="P42" s="2"/>
      <c r="Q42" s="44"/>
      <c r="R42" s="2"/>
      <c r="S42" s="2"/>
      <c r="T42" s="44"/>
      <c r="U42" s="2"/>
      <c r="V42" s="240"/>
      <c r="W42" s="85">
        <f>Y37*2+Y38*7+Y39*1+Y40*0+Y41*0+Y42*8</f>
        <v>31</v>
      </c>
      <c r="X42" s="78" t="s">
        <v>41</v>
      </c>
      <c r="Y42" s="45">
        <v>0</v>
      </c>
      <c r="Z42" s="14"/>
      <c r="AA42" s="15" t="s">
        <v>34</v>
      </c>
      <c r="AE42" s="15">
        <f>AB42*15</f>
        <v>0</v>
      </c>
      <c r="AG42" s="87"/>
    </row>
    <row r="43" spans="2:33" ht="27.9" customHeight="1">
      <c r="B43" s="46" t="s">
        <v>35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106"/>
      <c r="N43" s="118"/>
      <c r="O43" s="2"/>
      <c r="P43" s="2"/>
      <c r="Q43" s="44"/>
      <c r="R43" s="2"/>
      <c r="S43" s="2"/>
      <c r="T43" s="44"/>
      <c r="U43" s="2"/>
      <c r="V43" s="240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4"/>
    </row>
    <row r="44" spans="2:33" ht="27.9" customHeight="1" thickBot="1">
      <c r="B44" s="68"/>
      <c r="C44" s="50"/>
      <c r="D44" s="69"/>
      <c r="E44" s="69"/>
      <c r="F44" s="70"/>
      <c r="G44" s="70"/>
      <c r="H44" s="69"/>
      <c r="I44" s="70"/>
      <c r="J44" s="70"/>
      <c r="K44" s="69"/>
      <c r="L44" s="70"/>
      <c r="M44" s="70"/>
      <c r="N44" s="69"/>
      <c r="O44" s="70"/>
      <c r="P44" s="70"/>
      <c r="Q44" s="69"/>
      <c r="R44" s="70"/>
      <c r="S44" s="70"/>
      <c r="T44" s="69"/>
      <c r="U44" s="70"/>
      <c r="V44" s="241"/>
      <c r="W44" s="86">
        <f>W38*4+W42*4+W40*9</f>
        <v>831</v>
      </c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8"/>
    </row>
    <row r="45" spans="2:33" s="60" customFormat="1" ht="21.75" customHeight="1">
      <c r="B45" s="242"/>
      <c r="C45" s="242"/>
      <c r="D45" s="242"/>
      <c r="E45" s="242"/>
      <c r="F45" s="242"/>
      <c r="G45" s="242"/>
      <c r="H45" s="242"/>
      <c r="I45" s="242"/>
      <c r="J45" s="242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72"/>
      <c r="AB45" s="55"/>
    </row>
    <row r="46" spans="2:33">
      <c r="B46" s="242"/>
      <c r="C46" s="242"/>
      <c r="D46" s="242"/>
      <c r="E46" s="242"/>
      <c r="F46" s="242"/>
      <c r="G46" s="242"/>
      <c r="H46" s="242"/>
      <c r="I46" s="242"/>
      <c r="J46" s="242"/>
      <c r="K46" s="73"/>
      <c r="N46" s="73"/>
      <c r="Q46" s="73"/>
      <c r="T46" s="73"/>
    </row>
    <row r="47" spans="2:33" ht="28.2">
      <c r="M47" s="119"/>
      <c r="N47" s="119"/>
      <c r="O47" s="119"/>
    </row>
    <row r="48" spans="2:33" ht="28.2">
      <c r="M48" s="119"/>
      <c r="N48" s="119"/>
      <c r="O48" s="119"/>
    </row>
    <row r="49" spans="13:15" ht="28.2">
      <c r="M49" s="119"/>
      <c r="N49" s="119"/>
      <c r="O49" s="119"/>
    </row>
  </sheetData>
  <mergeCells count="18">
    <mergeCell ref="C37:C42"/>
    <mergeCell ref="V37:V44"/>
    <mergeCell ref="B41:B42"/>
    <mergeCell ref="B45:J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G53"/>
  <sheetViews>
    <sheetView zoomScale="60" workbookViewId="0">
      <selection activeCell="B1" sqref="B1:Y1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1" customWidth="1"/>
    <col min="6" max="6" width="9.6640625" style="15" customWidth="1"/>
    <col min="7" max="7" width="18.6640625" style="15" customWidth="1"/>
    <col min="8" max="8" width="5.6640625" style="71" customWidth="1"/>
    <col min="9" max="9" width="9.6640625" style="15" customWidth="1"/>
    <col min="10" max="10" width="18.6640625" style="15" customWidth="1"/>
    <col min="11" max="11" width="5.6640625" style="71" customWidth="1"/>
    <col min="12" max="12" width="9.6640625" style="15" customWidth="1"/>
    <col min="13" max="13" width="18.6640625" style="15" customWidth="1"/>
    <col min="14" max="14" width="5.6640625" style="71" customWidth="1"/>
    <col min="15" max="15" width="9.6640625" style="15" customWidth="1"/>
    <col min="16" max="16" width="18.6640625" style="15" customWidth="1"/>
    <col min="17" max="17" width="5.6640625" style="71" customWidth="1"/>
    <col min="18" max="18" width="9.6640625" style="15" customWidth="1"/>
    <col min="19" max="19" width="18.6640625" style="15" customWidth="1"/>
    <col min="20" max="20" width="5.6640625" style="71" customWidth="1"/>
    <col min="21" max="21" width="9.6640625" style="15" customWidth="1"/>
    <col min="22" max="22" width="5.21875" style="15" customWidth="1"/>
    <col min="23" max="23" width="11.77734375" style="74" customWidth="1"/>
    <col min="24" max="24" width="11.21875" style="75" customWidth="1"/>
    <col min="25" max="25" width="6.6640625" style="76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235" t="s">
        <v>283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3"/>
      <c r="AB1" s="5"/>
    </row>
    <row r="2" spans="2:33" s="4" customFormat="1" ht="13.5" customHeight="1">
      <c r="B2" s="236"/>
      <c r="C2" s="237"/>
      <c r="D2" s="237"/>
      <c r="E2" s="237"/>
      <c r="F2" s="237"/>
      <c r="G2" s="237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79" t="s">
        <v>42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40</v>
      </c>
      <c r="F4" s="19"/>
      <c r="G4" s="19" t="s">
        <v>3</v>
      </c>
      <c r="H4" s="20" t="s">
        <v>40</v>
      </c>
      <c r="I4" s="19"/>
      <c r="J4" s="19" t="s">
        <v>4</v>
      </c>
      <c r="K4" s="20" t="s">
        <v>40</v>
      </c>
      <c r="L4" s="21"/>
      <c r="M4" s="19" t="s">
        <v>4</v>
      </c>
      <c r="N4" s="20" t="s">
        <v>40</v>
      </c>
      <c r="O4" s="19"/>
      <c r="P4" s="19" t="s">
        <v>4</v>
      </c>
      <c r="Q4" s="20" t="s">
        <v>40</v>
      </c>
      <c r="R4" s="19"/>
      <c r="S4" s="22" t="s">
        <v>5</v>
      </c>
      <c r="T4" s="20" t="s">
        <v>40</v>
      </c>
      <c r="U4" s="19"/>
      <c r="V4" s="81" t="s">
        <v>47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>
      <c r="B5" s="30">
        <v>3</v>
      </c>
      <c r="C5" s="238"/>
      <c r="D5" s="31" t="str">
        <f>'114.3月菜單'!B31</f>
        <v>香Q米飯</v>
      </c>
      <c r="E5" s="31" t="s">
        <v>54</v>
      </c>
      <c r="F5" s="1" t="s">
        <v>16</v>
      </c>
      <c r="G5" s="31" t="str">
        <f>'114.3月菜單'!B32</f>
        <v>滷1/4豆干(豆)</v>
      </c>
      <c r="H5" s="31" t="s">
        <v>17</v>
      </c>
      <c r="I5" s="1" t="s">
        <v>16</v>
      </c>
      <c r="J5" s="31" t="str">
        <f>'114.3月菜單'!B33</f>
        <v>菇菇豆腐(豆)</v>
      </c>
      <c r="K5" s="31" t="s">
        <v>17</v>
      </c>
      <c r="L5" s="1" t="s">
        <v>16</v>
      </c>
      <c r="M5" s="31" t="str">
        <f>'114.3月菜單'!B34</f>
        <v>菜頭香菇</v>
      </c>
      <c r="N5" s="31" t="s">
        <v>17</v>
      </c>
      <c r="O5" s="1" t="s">
        <v>16</v>
      </c>
      <c r="P5" s="31" t="str">
        <f>'114.3月菜單'!B35</f>
        <v>季節蔬菜X2</v>
      </c>
      <c r="Q5" s="31" t="s">
        <v>56</v>
      </c>
      <c r="R5" s="1" t="s">
        <v>16</v>
      </c>
      <c r="S5" s="31" t="str">
        <f>'114.3月菜單'!B36</f>
        <v>玉米濃湯(芡)</v>
      </c>
      <c r="T5" s="31" t="s">
        <v>140</v>
      </c>
      <c r="U5" s="1" t="s">
        <v>16</v>
      </c>
      <c r="V5" s="239"/>
      <c r="W5" s="32" t="s">
        <v>43</v>
      </c>
      <c r="X5" s="33" t="s">
        <v>19</v>
      </c>
      <c r="Y5" s="34">
        <v>6.2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  <c r="AG5" s="74"/>
    </row>
    <row r="6" spans="2:33" ht="27.9" customHeight="1">
      <c r="B6" s="36" t="s">
        <v>8</v>
      </c>
      <c r="C6" s="238"/>
      <c r="D6" s="2" t="s">
        <v>62</v>
      </c>
      <c r="E6" s="2"/>
      <c r="F6" s="2">
        <v>120</v>
      </c>
      <c r="G6" s="2" t="s">
        <v>194</v>
      </c>
      <c r="H6" s="2" t="s">
        <v>131</v>
      </c>
      <c r="I6" s="2">
        <v>70</v>
      </c>
      <c r="J6" s="2" t="s">
        <v>78</v>
      </c>
      <c r="K6" s="2"/>
      <c r="L6" s="2">
        <v>5</v>
      </c>
      <c r="M6" s="2" t="s">
        <v>58</v>
      </c>
      <c r="N6" s="2"/>
      <c r="O6" s="2">
        <v>70</v>
      </c>
      <c r="P6" s="2" t="s">
        <v>63</v>
      </c>
      <c r="Q6" s="2"/>
      <c r="R6" s="2">
        <v>120</v>
      </c>
      <c r="S6" s="2" t="s">
        <v>247</v>
      </c>
      <c r="T6" s="2"/>
      <c r="U6" s="2">
        <v>20</v>
      </c>
      <c r="V6" s="240"/>
      <c r="W6" s="87">
        <f>Y5*15+Y6*0+Y7*5+Y8*0+Y9*15+Y10*12+15</f>
        <v>117.5</v>
      </c>
      <c r="X6" s="37" t="s">
        <v>177</v>
      </c>
      <c r="Y6" s="38">
        <v>2.2999999999999998</v>
      </c>
      <c r="Z6" s="14"/>
      <c r="AA6" s="16" t="s">
        <v>25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7"/>
    </row>
    <row r="7" spans="2:33" ht="27.9" customHeight="1">
      <c r="B7" s="36">
        <v>24</v>
      </c>
      <c r="C7" s="238"/>
      <c r="D7" s="2"/>
      <c r="E7" s="2"/>
      <c r="F7" s="2"/>
      <c r="G7" s="2"/>
      <c r="H7" s="2"/>
      <c r="I7" s="2"/>
      <c r="J7" s="2" t="s">
        <v>207</v>
      </c>
      <c r="K7" s="2" t="s">
        <v>208</v>
      </c>
      <c r="L7" s="2">
        <v>30</v>
      </c>
      <c r="M7" s="2" t="s">
        <v>215</v>
      </c>
      <c r="N7" s="2"/>
      <c r="O7" s="2">
        <v>1</v>
      </c>
      <c r="P7" s="2"/>
      <c r="Q7" s="2"/>
      <c r="R7" s="2"/>
      <c r="S7" s="243" t="s">
        <v>95</v>
      </c>
      <c r="T7" s="244"/>
      <c r="U7" s="2">
        <v>1</v>
      </c>
      <c r="V7" s="240"/>
      <c r="W7" s="39" t="s">
        <v>45</v>
      </c>
      <c r="X7" s="40" t="s">
        <v>26</v>
      </c>
      <c r="Y7" s="38">
        <v>1.9</v>
      </c>
      <c r="AA7" s="41" t="s">
        <v>27</v>
      </c>
      <c r="AB7" s="16">
        <v>2</v>
      </c>
      <c r="AC7" s="42">
        <f>AB7*7</f>
        <v>14</v>
      </c>
      <c r="AD7" s="16">
        <f>AB7*5</f>
        <v>10</v>
      </c>
      <c r="AE7" s="16" t="s">
        <v>28</v>
      </c>
      <c r="AF7" s="43">
        <f>AC7*4+AD7*9</f>
        <v>146</v>
      </c>
      <c r="AG7" s="74"/>
    </row>
    <row r="8" spans="2:33" ht="27.9" customHeight="1">
      <c r="B8" s="36" t="s">
        <v>10</v>
      </c>
      <c r="C8" s="238"/>
      <c r="D8" s="2"/>
      <c r="E8" s="2"/>
      <c r="F8" s="2"/>
      <c r="G8" s="2"/>
      <c r="H8" s="44"/>
      <c r="I8" s="2"/>
      <c r="J8" s="2" t="s">
        <v>155</v>
      </c>
      <c r="K8" s="44"/>
      <c r="L8" s="2">
        <v>1</v>
      </c>
      <c r="M8" s="2" t="s">
        <v>93</v>
      </c>
      <c r="N8" s="2"/>
      <c r="O8" s="2">
        <v>1</v>
      </c>
      <c r="P8" s="2"/>
      <c r="Q8" s="2"/>
      <c r="R8" s="2"/>
      <c r="S8" s="2"/>
      <c r="T8" s="84"/>
      <c r="U8" s="2"/>
      <c r="V8" s="240"/>
      <c r="W8" s="85">
        <f>Y5*0+Y6*5+Y7*0+Y8*5+Y9*0+Y10*4</f>
        <v>26.5</v>
      </c>
      <c r="X8" s="40" t="s">
        <v>29</v>
      </c>
      <c r="Y8" s="38">
        <v>3</v>
      </c>
      <c r="Z8" s="14"/>
      <c r="AA8" s="15" t="s">
        <v>30</v>
      </c>
      <c r="AB8" s="16">
        <v>1.5</v>
      </c>
      <c r="AC8" s="16">
        <f>AB8*1</f>
        <v>1.5</v>
      </c>
      <c r="AD8" s="16" t="s">
        <v>28</v>
      </c>
      <c r="AE8" s="16">
        <f>AB8*5</f>
        <v>7.5</v>
      </c>
      <c r="AF8" s="16">
        <f>AC8*4+AE8*4</f>
        <v>36</v>
      </c>
      <c r="AG8" s="87"/>
    </row>
    <row r="9" spans="2:33" ht="27.9" customHeight="1">
      <c r="B9" s="234" t="s">
        <v>36</v>
      </c>
      <c r="C9" s="238"/>
      <c r="D9" s="2"/>
      <c r="E9" s="2"/>
      <c r="F9" s="2"/>
      <c r="G9" s="2"/>
      <c r="H9" s="44"/>
      <c r="I9" s="2"/>
      <c r="J9" s="2" t="s">
        <v>92</v>
      </c>
      <c r="K9" s="2"/>
      <c r="L9" s="2">
        <v>5</v>
      </c>
      <c r="M9" s="2"/>
      <c r="N9" s="83"/>
      <c r="O9" s="2"/>
      <c r="P9" s="2"/>
      <c r="Q9" s="44"/>
      <c r="R9" s="2"/>
      <c r="S9" s="2"/>
      <c r="T9" s="2"/>
      <c r="U9" s="2"/>
      <c r="V9" s="240"/>
      <c r="W9" s="39" t="s">
        <v>46</v>
      </c>
      <c r="X9" s="40" t="s">
        <v>32</v>
      </c>
      <c r="Y9" s="38">
        <v>0</v>
      </c>
      <c r="AA9" s="15" t="s">
        <v>33</v>
      </c>
      <c r="AB9" s="16">
        <v>2.5</v>
      </c>
      <c r="AC9" s="16"/>
      <c r="AD9" s="16">
        <f>AB9*5</f>
        <v>12.5</v>
      </c>
      <c r="AE9" s="16" t="s">
        <v>28</v>
      </c>
      <c r="AF9" s="16">
        <f>AD9*9</f>
        <v>112.5</v>
      </c>
      <c r="AG9" s="74"/>
    </row>
    <row r="10" spans="2:33" ht="27.9" customHeight="1">
      <c r="B10" s="234"/>
      <c r="C10" s="238"/>
      <c r="D10" s="2"/>
      <c r="E10" s="2"/>
      <c r="F10" s="2"/>
      <c r="G10" s="2"/>
      <c r="H10" s="4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44"/>
      <c r="U10" s="2"/>
      <c r="V10" s="240"/>
      <c r="W10" s="85">
        <f>Y5*2+Y6*7+Y7*1+Y8*0+Y9*0+Y10*8</f>
        <v>30.4</v>
      </c>
      <c r="X10" s="78" t="s">
        <v>41</v>
      </c>
      <c r="Y10" s="45">
        <v>0</v>
      </c>
      <c r="Z10" s="14"/>
      <c r="AA10" s="15" t="s">
        <v>34</v>
      </c>
      <c r="AE10" s="15">
        <f>AB10*15</f>
        <v>0</v>
      </c>
      <c r="AG10" s="87"/>
    </row>
    <row r="11" spans="2:33" ht="27.9" customHeight="1">
      <c r="B11" s="46" t="s">
        <v>35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40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4"/>
    </row>
    <row r="12" spans="2:33" ht="27.9" customHeight="1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41"/>
      <c r="W12" s="86">
        <f>W6*4+W10*4+W8*9</f>
        <v>830.1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8"/>
    </row>
    <row r="13" spans="2:33" s="35" customFormat="1" ht="27.9" customHeight="1">
      <c r="B13" s="30">
        <v>3</v>
      </c>
      <c r="C13" s="238"/>
      <c r="D13" s="31" t="str">
        <f>'114.3月菜單'!F31</f>
        <v>麥片飯</v>
      </c>
      <c r="E13" s="31" t="s">
        <v>54</v>
      </c>
      <c r="F13" s="31"/>
      <c r="G13" s="31" t="str">
        <f>'114.3月菜單'!F32</f>
        <v>茄汁豆腸(加)</v>
      </c>
      <c r="H13" s="31" t="s">
        <v>195</v>
      </c>
      <c r="I13" s="31"/>
      <c r="J13" s="31" t="str">
        <f>'114.3月菜單'!F33</f>
        <v>白菜針菇</v>
      </c>
      <c r="K13" s="31" t="s">
        <v>17</v>
      </c>
      <c r="L13" s="31"/>
      <c r="M13" s="31" t="str">
        <f>'114.3月菜單'!F34</f>
        <v>滷豆腐丁(豆)</v>
      </c>
      <c r="N13" s="31" t="s">
        <v>17</v>
      </c>
      <c r="O13" s="31"/>
      <c r="P13" s="31" t="str">
        <f>'114.3月菜單'!F35</f>
        <v>季節蔬菜X2</v>
      </c>
      <c r="Q13" s="31" t="s">
        <v>18</v>
      </c>
      <c r="R13" s="31"/>
      <c r="S13" s="31" t="str">
        <f>'114.3月菜單'!F36</f>
        <v>蘿蔔湯</v>
      </c>
      <c r="T13" s="31" t="s">
        <v>55</v>
      </c>
      <c r="U13" s="31"/>
      <c r="V13" s="239"/>
      <c r="W13" s="32" t="s">
        <v>43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4"/>
    </row>
    <row r="14" spans="2:33" ht="27.9" customHeight="1">
      <c r="B14" s="36" t="s">
        <v>8</v>
      </c>
      <c r="C14" s="238"/>
      <c r="D14" s="2" t="s">
        <v>175</v>
      </c>
      <c r="E14" s="2"/>
      <c r="F14" s="2">
        <v>40</v>
      </c>
      <c r="G14" s="56" t="s">
        <v>163</v>
      </c>
      <c r="H14" s="105" t="s">
        <v>98</v>
      </c>
      <c r="I14" s="104">
        <v>60</v>
      </c>
      <c r="J14" s="2" t="s">
        <v>100</v>
      </c>
      <c r="K14" s="2"/>
      <c r="L14" s="2">
        <v>60</v>
      </c>
      <c r="M14" s="2" t="s">
        <v>209</v>
      </c>
      <c r="N14" s="2" t="s">
        <v>210</v>
      </c>
      <c r="O14" s="2">
        <v>50</v>
      </c>
      <c r="P14" s="2" t="s">
        <v>63</v>
      </c>
      <c r="Q14" s="2"/>
      <c r="R14" s="2">
        <v>120</v>
      </c>
      <c r="S14" s="2" t="s">
        <v>58</v>
      </c>
      <c r="T14" s="2"/>
      <c r="U14" s="2">
        <v>40</v>
      </c>
      <c r="V14" s="240"/>
      <c r="W14" s="87">
        <f>Y13*15+Y14*0+Y15*5+Y16*0+Y17*15+Y18*12+15</f>
        <v>116.5</v>
      </c>
      <c r="X14" s="37" t="s">
        <v>177</v>
      </c>
      <c r="Y14" s="38">
        <v>2.7</v>
      </c>
      <c r="Z14" s="14"/>
      <c r="AA14" s="16" t="s">
        <v>25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7"/>
    </row>
    <row r="15" spans="2:33" ht="27.9" customHeight="1">
      <c r="B15" s="36">
        <v>25</v>
      </c>
      <c r="C15" s="238"/>
      <c r="D15" s="2" t="s">
        <v>68</v>
      </c>
      <c r="E15" s="2"/>
      <c r="F15" s="2">
        <v>80</v>
      </c>
      <c r="G15" s="56"/>
      <c r="H15" s="108"/>
      <c r="I15" s="104"/>
      <c r="J15" s="2" t="s">
        <v>78</v>
      </c>
      <c r="K15" s="2"/>
      <c r="L15" s="2">
        <v>10</v>
      </c>
      <c r="M15" s="2"/>
      <c r="N15" s="2"/>
      <c r="O15" s="2"/>
      <c r="P15" s="2"/>
      <c r="Q15" s="2"/>
      <c r="R15" s="2"/>
      <c r="S15" s="245"/>
      <c r="T15" s="246"/>
      <c r="U15" s="2"/>
      <c r="V15" s="240"/>
      <c r="W15" s="39" t="s">
        <v>45</v>
      </c>
      <c r="X15" s="40" t="s">
        <v>26</v>
      </c>
      <c r="Y15" s="38">
        <v>2.2999999999999998</v>
      </c>
      <c r="AA15" s="41" t="s">
        <v>27</v>
      </c>
      <c r="AB15" s="16">
        <v>2</v>
      </c>
      <c r="AC15" s="42">
        <f>AB15*7</f>
        <v>14</v>
      </c>
      <c r="AD15" s="16">
        <f>AB15*5</f>
        <v>10</v>
      </c>
      <c r="AE15" s="16" t="s">
        <v>28</v>
      </c>
      <c r="AF15" s="43">
        <f>AC15*4+AD15*9</f>
        <v>146</v>
      </c>
      <c r="AG15" s="74"/>
    </row>
    <row r="16" spans="2:33" ht="27.9" customHeight="1">
      <c r="B16" s="36" t="s">
        <v>10</v>
      </c>
      <c r="C16" s="238"/>
      <c r="D16" s="44"/>
      <c r="E16" s="44"/>
      <c r="F16" s="2"/>
      <c r="G16" s="56"/>
      <c r="H16" s="117"/>
      <c r="I16" s="104"/>
      <c r="J16" s="2" t="s">
        <v>93</v>
      </c>
      <c r="K16" s="2"/>
      <c r="L16" s="2">
        <v>3</v>
      </c>
      <c r="M16" s="2"/>
      <c r="N16" s="2"/>
      <c r="O16" s="2"/>
      <c r="P16" s="2"/>
      <c r="Q16" s="44"/>
      <c r="R16" s="2"/>
      <c r="S16" s="2"/>
      <c r="T16" s="2"/>
      <c r="U16" s="2"/>
      <c r="V16" s="240"/>
      <c r="W16" s="85">
        <f>Y13*0+Y14*5+Y15*0+Y16*5+Y17*0+Y18*4</f>
        <v>28.5</v>
      </c>
      <c r="X16" s="40" t="s">
        <v>29</v>
      </c>
      <c r="Y16" s="38">
        <v>3</v>
      </c>
      <c r="Z16" s="14"/>
      <c r="AA16" s="15" t="s">
        <v>30</v>
      </c>
      <c r="AB16" s="16">
        <v>1.7</v>
      </c>
      <c r="AC16" s="16">
        <f>AB16*1</f>
        <v>1.7</v>
      </c>
      <c r="AD16" s="16" t="s">
        <v>28</v>
      </c>
      <c r="AE16" s="16">
        <f>AB16*5</f>
        <v>8.5</v>
      </c>
      <c r="AF16" s="16">
        <f>AC16*4+AE16*4</f>
        <v>40.799999999999997</v>
      </c>
      <c r="AG16" s="87"/>
    </row>
    <row r="17" spans="2:33" ht="27.9" customHeight="1">
      <c r="B17" s="234" t="s">
        <v>37</v>
      </c>
      <c r="C17" s="238"/>
      <c r="D17" s="44"/>
      <c r="E17" s="44"/>
      <c r="F17" s="2"/>
      <c r="G17" s="2"/>
      <c r="H17" s="44"/>
      <c r="I17" s="2"/>
      <c r="J17" s="2" t="s">
        <v>87</v>
      </c>
      <c r="K17" s="2"/>
      <c r="L17" s="2">
        <v>1</v>
      </c>
      <c r="M17" s="2"/>
      <c r="N17" s="44"/>
      <c r="O17" s="2"/>
      <c r="P17" s="2"/>
      <c r="Q17" s="44"/>
      <c r="R17" s="2"/>
      <c r="S17" s="2"/>
      <c r="T17" s="44"/>
      <c r="U17" s="2"/>
      <c r="V17" s="240"/>
      <c r="W17" s="39" t="s">
        <v>46</v>
      </c>
      <c r="X17" s="40" t="s">
        <v>32</v>
      </c>
      <c r="Y17" s="38">
        <v>0</v>
      </c>
      <c r="AA17" s="15" t="s">
        <v>33</v>
      </c>
      <c r="AB17" s="16">
        <v>2.5</v>
      </c>
      <c r="AC17" s="16"/>
      <c r="AD17" s="16">
        <f>AB17*5</f>
        <v>12.5</v>
      </c>
      <c r="AE17" s="16" t="s">
        <v>28</v>
      </c>
      <c r="AF17" s="16">
        <f>AD17*9</f>
        <v>112.5</v>
      </c>
      <c r="AG17" s="74"/>
    </row>
    <row r="18" spans="2:33" ht="27.9" customHeight="1">
      <c r="B18" s="234"/>
      <c r="C18" s="238"/>
      <c r="D18" s="44"/>
      <c r="E18" s="44"/>
      <c r="F18" s="2"/>
      <c r="G18" s="2"/>
      <c r="H18" s="44"/>
      <c r="I18" s="2"/>
      <c r="J18" s="2"/>
      <c r="K18" s="2"/>
      <c r="L18" s="2"/>
      <c r="M18" s="2"/>
      <c r="N18" s="44"/>
      <c r="O18" s="2"/>
      <c r="P18" s="2"/>
      <c r="Q18" s="44"/>
      <c r="R18" s="2"/>
      <c r="S18" s="2"/>
      <c r="T18" s="84"/>
      <c r="U18" s="2"/>
      <c r="V18" s="240"/>
      <c r="W18" s="85">
        <f>Y13*2+Y14*7+Y15*1+Y16*0+Y17*0+Y18*8</f>
        <v>33.200000000000003</v>
      </c>
      <c r="X18" s="78" t="s">
        <v>41</v>
      </c>
      <c r="Y18" s="45">
        <v>0</v>
      </c>
      <c r="Z18" s="14"/>
      <c r="AA18" s="15" t="s">
        <v>34</v>
      </c>
      <c r="AB18" s="16">
        <v>1</v>
      </c>
      <c r="AE18" s="15">
        <f>AB18*15</f>
        <v>15</v>
      </c>
      <c r="AG18" s="87"/>
    </row>
    <row r="19" spans="2:33" ht="27.9" customHeight="1">
      <c r="B19" s="46" t="s">
        <v>35</v>
      </c>
      <c r="C19" s="47"/>
      <c r="D19" s="44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77"/>
      <c r="U19" s="77"/>
      <c r="V19" s="240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4"/>
    </row>
    <row r="20" spans="2:33" ht="27.9" customHeight="1">
      <c r="B20" s="49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41"/>
      <c r="W20" s="86">
        <f>W14*4+W18*4+W16*9</f>
        <v>855.3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8"/>
    </row>
    <row r="21" spans="2:33" s="35" customFormat="1" ht="27.9" customHeight="1">
      <c r="B21" s="30">
        <v>3</v>
      </c>
      <c r="C21" s="238"/>
      <c r="D21" s="31" t="str">
        <f>'114.3月菜單'!J31</f>
        <v>香Q米飯</v>
      </c>
      <c r="E21" s="31" t="s">
        <v>15</v>
      </c>
      <c r="F21" s="31"/>
      <c r="G21" s="31" t="str">
        <f>'114.3月菜單'!J32</f>
        <v>三色豆腐(豆)</v>
      </c>
      <c r="H21" s="31" t="s">
        <v>17</v>
      </c>
      <c r="I21" s="31"/>
      <c r="J21" s="31" t="str">
        <f>'114.3月菜單'!J33</f>
        <v>玉米蛋</v>
      </c>
      <c r="K21" s="31" t="s">
        <v>17</v>
      </c>
      <c r="L21" s="31"/>
      <c r="M21" s="31" t="str">
        <f>'114.3月菜單'!J34</f>
        <v>佛跳牆(醃)</v>
      </c>
      <c r="N21" s="31" t="s">
        <v>17</v>
      </c>
      <c r="O21" s="31"/>
      <c r="P21" s="31" t="str">
        <f>'114.3月菜單'!J35</f>
        <v>季節蔬菜X2</v>
      </c>
      <c r="Q21" s="31" t="s">
        <v>76</v>
      </c>
      <c r="R21" s="31"/>
      <c r="S21" s="31" t="str">
        <f>'114.3月菜單'!J36</f>
        <v>紫菜湯</v>
      </c>
      <c r="T21" s="31" t="s">
        <v>74</v>
      </c>
      <c r="U21" s="31"/>
      <c r="V21" s="239"/>
      <c r="W21" s="32" t="s">
        <v>43</v>
      </c>
      <c r="X21" s="33" t="s">
        <v>19</v>
      </c>
      <c r="Y21" s="34">
        <v>6.3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4"/>
    </row>
    <row r="22" spans="2:33" s="56" customFormat="1" ht="27.75" customHeight="1">
      <c r="B22" s="36" t="s">
        <v>8</v>
      </c>
      <c r="C22" s="238"/>
      <c r="D22" s="2" t="s">
        <v>24</v>
      </c>
      <c r="E22" s="2"/>
      <c r="F22" s="2">
        <v>120</v>
      </c>
      <c r="G22" s="56" t="s">
        <v>103</v>
      </c>
      <c r="H22" s="105" t="s">
        <v>99</v>
      </c>
      <c r="I22" s="104">
        <v>80</v>
      </c>
      <c r="J22" s="2" t="s">
        <v>276</v>
      </c>
      <c r="K22" s="2"/>
      <c r="L22" s="2">
        <v>50</v>
      </c>
      <c r="M22" s="2" t="s">
        <v>97</v>
      </c>
      <c r="N22" s="2"/>
      <c r="O22" s="2">
        <v>50</v>
      </c>
      <c r="P22" s="2" t="s">
        <v>75</v>
      </c>
      <c r="Q22" s="2"/>
      <c r="R22" s="2">
        <v>120</v>
      </c>
      <c r="S22" s="2" t="s">
        <v>77</v>
      </c>
      <c r="T22" s="2"/>
      <c r="U22" s="2">
        <v>1</v>
      </c>
      <c r="V22" s="240"/>
      <c r="W22" s="87">
        <f>Y21*15+Y22*0+Y23*5+Y24*0+Y25*15+Y26*12+15</f>
        <v>118.5</v>
      </c>
      <c r="X22" s="37" t="s">
        <v>177</v>
      </c>
      <c r="Y22" s="38">
        <v>2.2999999999999998</v>
      </c>
      <c r="Z22" s="54"/>
      <c r="AA22" s="55" t="s">
        <v>25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7"/>
    </row>
    <row r="23" spans="2:33" s="56" customFormat="1" ht="27.9" customHeight="1">
      <c r="B23" s="36">
        <v>26</v>
      </c>
      <c r="C23" s="238"/>
      <c r="D23" s="2"/>
      <c r="E23" s="2"/>
      <c r="F23" s="2"/>
      <c r="G23" s="2" t="s">
        <v>154</v>
      </c>
      <c r="H23" s="2"/>
      <c r="I23" s="2">
        <v>1</v>
      </c>
      <c r="J23" s="2" t="s">
        <v>277</v>
      </c>
      <c r="K23" s="2"/>
      <c r="L23" s="2">
        <v>20</v>
      </c>
      <c r="M23" s="2" t="s">
        <v>155</v>
      </c>
      <c r="N23" s="2"/>
      <c r="O23" s="2">
        <v>3</v>
      </c>
      <c r="P23" s="2"/>
      <c r="Q23" s="2"/>
      <c r="R23" s="2"/>
      <c r="S23" s="2" t="s">
        <v>101</v>
      </c>
      <c r="T23" s="2"/>
      <c r="U23" s="2">
        <v>1</v>
      </c>
      <c r="V23" s="240"/>
      <c r="W23" s="39" t="s">
        <v>45</v>
      </c>
      <c r="X23" s="40" t="s">
        <v>26</v>
      </c>
      <c r="Y23" s="38">
        <v>1.8</v>
      </c>
      <c r="AA23" s="57" t="s">
        <v>27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28</v>
      </c>
      <c r="AF23" s="59">
        <f>AC23*4+AD23*9</f>
        <v>153.30000000000001</v>
      </c>
      <c r="AG23" s="74"/>
    </row>
    <row r="24" spans="2:33" s="56" customFormat="1" ht="27.9" customHeight="1">
      <c r="B24" s="36" t="s">
        <v>10</v>
      </c>
      <c r="C24" s="238"/>
      <c r="D24" s="2"/>
      <c r="E24" s="2"/>
      <c r="F24" s="2"/>
      <c r="G24" s="61"/>
      <c r="H24" s="44"/>
      <c r="I24" s="2"/>
      <c r="J24" s="2"/>
      <c r="K24" s="2"/>
      <c r="L24" s="2"/>
      <c r="M24" s="2" t="s">
        <v>156</v>
      </c>
      <c r="N24" s="2"/>
      <c r="O24" s="2">
        <v>1</v>
      </c>
      <c r="P24" s="2"/>
      <c r="Q24" s="2"/>
      <c r="R24" s="2"/>
      <c r="S24" s="2"/>
      <c r="T24" s="2"/>
      <c r="U24" s="2"/>
      <c r="V24" s="240"/>
      <c r="W24" s="85">
        <f>Y21*0+Y22*5+Y23*0+Y24*5+Y25*0+Y26*4</f>
        <v>26.5</v>
      </c>
      <c r="X24" s="40" t="s">
        <v>29</v>
      </c>
      <c r="Y24" s="38">
        <v>3</v>
      </c>
      <c r="Z24" s="54"/>
      <c r="AA24" s="60" t="s">
        <v>30</v>
      </c>
      <c r="AB24" s="55">
        <v>1.6</v>
      </c>
      <c r="AC24" s="55">
        <f>AB24*1</f>
        <v>1.6</v>
      </c>
      <c r="AD24" s="55" t="s">
        <v>28</v>
      </c>
      <c r="AE24" s="55">
        <f>AB24*5</f>
        <v>8</v>
      </c>
      <c r="AF24" s="55">
        <f>AC24*4+AE24*4</f>
        <v>38.4</v>
      </c>
      <c r="AG24" s="87"/>
    </row>
    <row r="25" spans="2:33" s="56" customFormat="1" ht="27.9" customHeight="1">
      <c r="B25" s="234" t="s">
        <v>66</v>
      </c>
      <c r="C25" s="238"/>
      <c r="D25" s="2"/>
      <c r="E25" s="2"/>
      <c r="F25" s="2"/>
      <c r="G25" s="2"/>
      <c r="H25" s="44"/>
      <c r="I25" s="2"/>
      <c r="J25" s="2"/>
      <c r="K25" s="2"/>
      <c r="L25" s="2"/>
      <c r="M25" s="2" t="s">
        <v>165</v>
      </c>
      <c r="N25" s="44"/>
      <c r="O25" s="2">
        <v>10</v>
      </c>
      <c r="P25" s="2"/>
      <c r="Q25" s="2"/>
      <c r="R25" s="2"/>
      <c r="T25" s="44"/>
      <c r="U25" s="2"/>
      <c r="V25" s="240"/>
      <c r="W25" s="39" t="s">
        <v>46</v>
      </c>
      <c r="X25" s="40" t="s">
        <v>32</v>
      </c>
      <c r="Y25" s="38">
        <v>0</v>
      </c>
      <c r="AA25" s="60" t="s">
        <v>33</v>
      </c>
      <c r="AB25" s="55">
        <v>2.5</v>
      </c>
      <c r="AC25" s="55"/>
      <c r="AD25" s="55">
        <f>AB25*5</f>
        <v>12.5</v>
      </c>
      <c r="AE25" s="55" t="s">
        <v>28</v>
      </c>
      <c r="AF25" s="55">
        <f>AD25*9</f>
        <v>112.5</v>
      </c>
      <c r="AG25" s="74"/>
    </row>
    <row r="26" spans="2:33" s="56" customFormat="1" ht="27.9" customHeight="1">
      <c r="B26" s="234"/>
      <c r="C26" s="238"/>
      <c r="D26" s="2"/>
      <c r="E26" s="2"/>
      <c r="F26" s="2"/>
      <c r="G26" s="61"/>
      <c r="H26" s="44"/>
      <c r="I26" s="2"/>
      <c r="J26" s="2"/>
      <c r="K26" s="44"/>
      <c r="L26" s="2"/>
      <c r="M26" s="2" t="s">
        <v>166</v>
      </c>
      <c r="N26" s="84" t="s">
        <v>158</v>
      </c>
      <c r="O26" s="2">
        <v>10</v>
      </c>
      <c r="P26" s="2"/>
      <c r="Q26" s="44"/>
      <c r="R26" s="2"/>
      <c r="S26" s="2"/>
      <c r="T26" s="44"/>
      <c r="U26" s="2"/>
      <c r="V26" s="240"/>
      <c r="W26" s="85">
        <f>Y21*2+Y22*7+Y23*1+Y24*0+Y25*0+Y26*8</f>
        <v>30.499999999999996</v>
      </c>
      <c r="X26" s="78" t="s">
        <v>41</v>
      </c>
      <c r="Y26" s="45">
        <v>0</v>
      </c>
      <c r="Z26" s="54"/>
      <c r="AA26" s="60" t="s">
        <v>34</v>
      </c>
      <c r="AB26" s="55"/>
      <c r="AC26" s="60"/>
      <c r="AD26" s="60"/>
      <c r="AE26" s="60">
        <f>AB26*15</f>
        <v>0</v>
      </c>
      <c r="AF26" s="60"/>
      <c r="AG26" s="87"/>
    </row>
    <row r="27" spans="2:33" s="56" customFormat="1" ht="27.9" customHeight="1">
      <c r="B27" s="46" t="s">
        <v>35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40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4"/>
    </row>
    <row r="28" spans="2:33" s="56" customFormat="1" ht="27.9" customHeight="1" thickBot="1">
      <c r="B28" s="49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41"/>
      <c r="W28" s="86">
        <f>W22*4+W26*4+W24*9</f>
        <v>834.5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8"/>
    </row>
    <row r="29" spans="2:33" s="35" customFormat="1" ht="27.9" customHeight="1">
      <c r="B29" s="30">
        <v>3</v>
      </c>
      <c r="C29" s="238"/>
      <c r="D29" s="31" t="str">
        <f>'114.3月菜單'!N31</f>
        <v>地瓜飯</v>
      </c>
      <c r="E29" s="31" t="s">
        <v>72</v>
      </c>
      <c r="F29" s="31"/>
      <c r="G29" s="31" t="str">
        <f>'114.3月菜單'!N32</f>
        <v>香滷黑豆乾(豆)</v>
      </c>
      <c r="H29" s="31" t="s">
        <v>61</v>
      </c>
      <c r="I29" s="31"/>
      <c r="J29" s="31" t="str">
        <f>'114.3月菜單'!N33</f>
        <v>五香豆干絲(豆)</v>
      </c>
      <c r="K29" s="31" t="s">
        <v>85</v>
      </c>
      <c r="L29" s="31"/>
      <c r="M29" s="31" t="str">
        <f>'114.3月菜單'!N34</f>
        <v>冬瓜三色</v>
      </c>
      <c r="N29" s="31" t="s">
        <v>17</v>
      </c>
      <c r="O29" s="31"/>
      <c r="P29" s="31" t="str">
        <f>'114.3月菜單'!N35</f>
        <v>季節蔬菜X2</v>
      </c>
      <c r="Q29" s="31" t="s">
        <v>76</v>
      </c>
      <c r="R29" s="31"/>
      <c r="S29" s="31" t="str">
        <f>'114.3月菜單'!N36</f>
        <v>日式豆腐湯(豆)</v>
      </c>
      <c r="T29" s="31" t="s">
        <v>74</v>
      </c>
      <c r="U29" s="31"/>
      <c r="V29" s="239"/>
      <c r="W29" s="32" t="s">
        <v>43</v>
      </c>
      <c r="X29" s="33" t="s">
        <v>19</v>
      </c>
      <c r="Y29" s="34">
        <v>6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4"/>
    </row>
    <row r="30" spans="2:33" ht="27.9" customHeight="1">
      <c r="B30" s="36" t="s">
        <v>8</v>
      </c>
      <c r="C30" s="238"/>
      <c r="D30" s="2" t="s">
        <v>24</v>
      </c>
      <c r="E30" s="2"/>
      <c r="F30" s="2">
        <v>100</v>
      </c>
      <c r="G30" s="56" t="s">
        <v>121</v>
      </c>
      <c r="H30" s="105" t="s">
        <v>82</v>
      </c>
      <c r="I30" s="104">
        <v>60</v>
      </c>
      <c r="J30" s="128" t="s">
        <v>134</v>
      </c>
      <c r="K30" s="105" t="s">
        <v>153</v>
      </c>
      <c r="L30" s="104">
        <v>45</v>
      </c>
      <c r="M30" s="2" t="s">
        <v>135</v>
      </c>
      <c r="N30" s="2"/>
      <c r="O30" s="2">
        <v>80</v>
      </c>
      <c r="P30" s="2" t="s">
        <v>75</v>
      </c>
      <c r="Q30" s="2"/>
      <c r="R30" s="2">
        <v>120</v>
      </c>
      <c r="S30" s="2" t="s">
        <v>191</v>
      </c>
      <c r="T30" s="2"/>
      <c r="U30" s="2">
        <v>1</v>
      </c>
      <c r="V30" s="240"/>
      <c r="W30" s="87">
        <f>Y29*15+Y30*0+Y31*5+Y32*0+Y33*15+Y34*12+15</f>
        <v>115</v>
      </c>
      <c r="X30" s="37" t="s">
        <v>177</v>
      </c>
      <c r="Y30" s="38">
        <v>2.6</v>
      </c>
      <c r="Z30" s="14"/>
      <c r="AA30" s="16" t="s">
        <v>25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  <c r="AG30" s="87"/>
    </row>
    <row r="31" spans="2:33" ht="27.9" customHeight="1">
      <c r="B31" s="36">
        <v>27</v>
      </c>
      <c r="C31" s="238"/>
      <c r="D31" s="2" t="s">
        <v>64</v>
      </c>
      <c r="E31" s="2"/>
      <c r="F31" s="2">
        <v>55</v>
      </c>
      <c r="G31" s="2"/>
      <c r="H31" s="2"/>
      <c r="I31" s="2"/>
      <c r="J31" s="2" t="s">
        <v>93</v>
      </c>
      <c r="K31" s="2"/>
      <c r="L31" s="2">
        <v>1</v>
      </c>
      <c r="M31" s="2" t="s">
        <v>95</v>
      </c>
      <c r="N31" s="83"/>
      <c r="O31" s="2">
        <v>1</v>
      </c>
      <c r="P31" s="2"/>
      <c r="Q31" s="2"/>
      <c r="R31" s="2"/>
      <c r="S31" s="2" t="s">
        <v>103</v>
      </c>
      <c r="T31" s="2" t="s">
        <v>82</v>
      </c>
      <c r="U31" s="2">
        <v>30</v>
      </c>
      <c r="V31" s="240"/>
      <c r="W31" s="39" t="s">
        <v>45</v>
      </c>
      <c r="X31" s="40" t="s">
        <v>26</v>
      </c>
      <c r="Y31" s="38">
        <v>2</v>
      </c>
      <c r="AA31" s="41" t="s">
        <v>27</v>
      </c>
      <c r="AB31" s="16">
        <v>2</v>
      </c>
      <c r="AC31" s="42">
        <f>AB31*7</f>
        <v>14</v>
      </c>
      <c r="AD31" s="16">
        <f>AB31*5</f>
        <v>10</v>
      </c>
      <c r="AE31" s="16" t="s">
        <v>28</v>
      </c>
      <c r="AF31" s="43">
        <f>AC31*4+AD31*9</f>
        <v>146</v>
      </c>
      <c r="AG31" s="74"/>
    </row>
    <row r="32" spans="2:33" ht="27.9" customHeight="1">
      <c r="B32" s="36" t="s">
        <v>10</v>
      </c>
      <c r="C32" s="238"/>
      <c r="D32" s="44"/>
      <c r="E32" s="44"/>
      <c r="F32" s="2"/>
      <c r="G32" s="2"/>
      <c r="H32" s="2"/>
      <c r="I32" s="2"/>
      <c r="J32" s="2"/>
      <c r="K32" s="2"/>
      <c r="L32" s="2"/>
      <c r="M32" s="103"/>
      <c r="N32" s="103"/>
      <c r="O32" s="103"/>
      <c r="P32" s="2"/>
      <c r="Q32" s="44"/>
      <c r="R32" s="2"/>
      <c r="S32" s="56" t="s">
        <v>101</v>
      </c>
      <c r="T32" s="126"/>
      <c r="U32" s="2">
        <v>1</v>
      </c>
      <c r="V32" s="240"/>
      <c r="W32" s="85">
        <f>Y29*0+Y30*5+Y31*0+Y32*5+Y33*0+Y34*4</f>
        <v>28</v>
      </c>
      <c r="X32" s="40" t="s">
        <v>29</v>
      </c>
      <c r="Y32" s="38">
        <v>3</v>
      </c>
      <c r="Z32" s="14"/>
      <c r="AA32" s="15" t="s">
        <v>30</v>
      </c>
      <c r="AB32" s="16">
        <v>1.8</v>
      </c>
      <c r="AC32" s="16">
        <f>AB32*1</f>
        <v>1.8</v>
      </c>
      <c r="AD32" s="16" t="s">
        <v>28</v>
      </c>
      <c r="AE32" s="16">
        <f>AB32*5</f>
        <v>9</v>
      </c>
      <c r="AF32" s="16">
        <f>AC32*4+AE32*4</f>
        <v>43.2</v>
      </c>
      <c r="AG32" s="87"/>
    </row>
    <row r="33" spans="2:33" ht="27.9" customHeight="1">
      <c r="B33" s="234" t="s">
        <v>39</v>
      </c>
      <c r="C33" s="238"/>
      <c r="D33" s="44"/>
      <c r="E33" s="44"/>
      <c r="F33" s="2"/>
      <c r="G33" s="2"/>
      <c r="H33" s="2"/>
      <c r="I33" s="2"/>
      <c r="J33" s="2"/>
      <c r="K33" s="2"/>
      <c r="L33" s="2"/>
      <c r="M33" s="103"/>
      <c r="N33" s="103"/>
      <c r="O33" s="103"/>
      <c r="P33" s="2"/>
      <c r="Q33" s="44"/>
      <c r="R33" s="2"/>
      <c r="S33" s="2"/>
      <c r="T33" s="44"/>
      <c r="U33" s="2"/>
      <c r="V33" s="240"/>
      <c r="W33" s="39" t="s">
        <v>46</v>
      </c>
      <c r="X33" s="40" t="s">
        <v>32</v>
      </c>
      <c r="Y33" s="38">
        <v>0</v>
      </c>
      <c r="AA33" s="15" t="s">
        <v>33</v>
      </c>
      <c r="AB33" s="16">
        <v>2.5</v>
      </c>
      <c r="AC33" s="16"/>
      <c r="AD33" s="16">
        <f>AB33*5</f>
        <v>12.5</v>
      </c>
      <c r="AE33" s="16" t="s">
        <v>28</v>
      </c>
      <c r="AF33" s="16">
        <f>AD33*9</f>
        <v>112.5</v>
      </c>
      <c r="AG33" s="74"/>
    </row>
    <row r="34" spans="2:33" ht="27.9" customHeight="1">
      <c r="B34" s="234"/>
      <c r="C34" s="238"/>
      <c r="D34" s="44"/>
      <c r="E34" s="44"/>
      <c r="F34" s="2"/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40"/>
      <c r="W34" s="85">
        <f>Y29*2+Y30*7+Y31*1+Y32*0+Y33*0+Y34*8</f>
        <v>32.200000000000003</v>
      </c>
      <c r="X34" s="78" t="s">
        <v>41</v>
      </c>
      <c r="Y34" s="45">
        <v>0</v>
      </c>
      <c r="Z34" s="14"/>
      <c r="AA34" s="15" t="s">
        <v>34</v>
      </c>
      <c r="AB34" s="16">
        <v>1</v>
      </c>
      <c r="AE34" s="15">
        <f>AB34*15</f>
        <v>15</v>
      </c>
      <c r="AG34" s="87"/>
    </row>
    <row r="35" spans="2:33" ht="27.9" customHeight="1">
      <c r="B35" s="46" t="s">
        <v>35</v>
      </c>
      <c r="C35" s="47"/>
      <c r="D35" s="44"/>
      <c r="E35" s="44"/>
      <c r="F35" s="2"/>
      <c r="H35" s="117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40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4"/>
    </row>
    <row r="36" spans="2:33" ht="27.9" customHeight="1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41"/>
      <c r="W36" s="86">
        <f>W30*4+W34*4+W32*9</f>
        <v>840.8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8"/>
    </row>
    <row r="37" spans="2:33" s="35" customFormat="1" ht="27.9" customHeight="1">
      <c r="B37" s="30">
        <v>3</v>
      </c>
      <c r="C37" s="238"/>
      <c r="D37" s="31" t="str">
        <f>'114.3月菜單'!R31</f>
        <v>素炒麵</v>
      </c>
      <c r="E37" s="31" t="s">
        <v>17</v>
      </c>
      <c r="F37" s="31"/>
      <c r="G37" s="31" t="str">
        <f>'114.3月菜單'!R32</f>
        <v>素炒豆干片(豆)</v>
      </c>
      <c r="H37" s="31" t="s">
        <v>17</v>
      </c>
      <c r="I37" s="31"/>
      <c r="J37" s="31" t="str">
        <f>'114.3月菜單'!R33</f>
        <v>滷蛋X1</v>
      </c>
      <c r="K37" s="31" t="s">
        <v>17</v>
      </c>
      <c r="L37" s="31"/>
      <c r="M37" s="31" t="str">
        <f>'114.3月菜單'!R34</f>
        <v>豆芽海帶絲</v>
      </c>
      <c r="N37" s="31" t="s">
        <v>85</v>
      </c>
      <c r="O37" s="31"/>
      <c r="P37" s="31" t="str">
        <f>'114.3月菜單'!R35</f>
        <v>季節蔬菜X2</v>
      </c>
      <c r="Q37" s="31" t="s">
        <v>80</v>
      </c>
      <c r="R37" s="31"/>
      <c r="S37" s="31" t="str">
        <f>'114.3月菜單'!R36</f>
        <v>冬瓜鮮菇湯</v>
      </c>
      <c r="T37" s="31" t="s">
        <v>79</v>
      </c>
      <c r="U37" s="31"/>
      <c r="V37" s="239"/>
      <c r="W37" s="32" t="s">
        <v>43</v>
      </c>
      <c r="X37" s="33" t="s">
        <v>19</v>
      </c>
      <c r="Y37" s="34">
        <v>6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  <c r="AG37" s="74"/>
    </row>
    <row r="38" spans="2:33" ht="27.9" customHeight="1">
      <c r="B38" s="36" t="s">
        <v>8</v>
      </c>
      <c r="C38" s="238"/>
      <c r="D38" s="2" t="s">
        <v>279</v>
      </c>
      <c r="E38" s="2"/>
      <c r="F38" s="2">
        <v>180</v>
      </c>
      <c r="G38" s="2" t="s">
        <v>128</v>
      </c>
      <c r="H38" s="2" t="s">
        <v>82</v>
      </c>
      <c r="I38" s="2">
        <v>60</v>
      </c>
      <c r="J38" s="2" t="s">
        <v>278</v>
      </c>
      <c r="K38" s="2"/>
      <c r="L38" s="2">
        <v>55</v>
      </c>
      <c r="M38" s="2" t="s">
        <v>102</v>
      </c>
      <c r="N38" s="2"/>
      <c r="O38" s="2">
        <v>40</v>
      </c>
      <c r="P38" s="2" t="s">
        <v>81</v>
      </c>
      <c r="Q38" s="2"/>
      <c r="R38" s="2">
        <v>120</v>
      </c>
      <c r="S38" s="2" t="s">
        <v>135</v>
      </c>
      <c r="T38" s="2"/>
      <c r="U38" s="2">
        <v>30</v>
      </c>
      <c r="V38" s="240"/>
      <c r="W38" s="87">
        <f>Y37*15+Y38*0+Y39*5+Y40*0+Y41*15+Y42*12+15</f>
        <v>116.5</v>
      </c>
      <c r="X38" s="37" t="s">
        <v>177</v>
      </c>
      <c r="Y38" s="38">
        <v>2.6</v>
      </c>
      <c r="Z38" s="14"/>
      <c r="AA38" s="16" t="s">
        <v>25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7"/>
    </row>
    <row r="39" spans="2:33" ht="27.9" customHeight="1">
      <c r="B39" s="36">
        <v>28</v>
      </c>
      <c r="C39" s="238"/>
      <c r="D39" s="2" t="s">
        <v>97</v>
      </c>
      <c r="E39" s="2"/>
      <c r="F39" s="2">
        <v>35</v>
      </c>
      <c r="G39" s="2"/>
      <c r="H39" s="2"/>
      <c r="I39" s="2"/>
      <c r="J39" s="2"/>
      <c r="K39" s="2"/>
      <c r="L39" s="2"/>
      <c r="M39" s="2" t="s">
        <v>167</v>
      </c>
      <c r="N39" s="2"/>
      <c r="O39" s="2">
        <v>10</v>
      </c>
      <c r="P39" s="2"/>
      <c r="Q39" s="2"/>
      <c r="R39" s="2"/>
      <c r="S39" s="164" t="s">
        <v>92</v>
      </c>
      <c r="T39" s="165"/>
      <c r="U39" s="2">
        <v>10</v>
      </c>
      <c r="V39" s="240"/>
      <c r="W39" s="39" t="s">
        <v>45</v>
      </c>
      <c r="X39" s="40" t="s">
        <v>26</v>
      </c>
      <c r="Y39" s="38">
        <v>2.2999999999999998</v>
      </c>
      <c r="AA39" s="41" t="s">
        <v>27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28</v>
      </c>
      <c r="AF39" s="43">
        <f>AC39*4+AD39*9</f>
        <v>167.89999999999998</v>
      </c>
      <c r="AG39" s="74"/>
    </row>
    <row r="40" spans="2:33" ht="27.9" customHeight="1">
      <c r="B40" s="36" t="s">
        <v>84</v>
      </c>
      <c r="C40" s="238"/>
      <c r="D40" s="2" t="s">
        <v>215</v>
      </c>
      <c r="E40" s="44"/>
      <c r="F40" s="2">
        <v>1</v>
      </c>
      <c r="G40" s="2"/>
      <c r="H40" s="2"/>
      <c r="I40" s="2"/>
      <c r="J40" s="2"/>
      <c r="K40" s="2"/>
      <c r="L40" s="2"/>
      <c r="M40" s="2" t="s">
        <v>93</v>
      </c>
      <c r="N40" s="44"/>
      <c r="O40" s="2">
        <v>3</v>
      </c>
      <c r="P40" s="2"/>
      <c r="Q40" s="2"/>
      <c r="R40" s="2"/>
      <c r="S40" s="2" t="s">
        <v>101</v>
      </c>
      <c r="T40" s="44"/>
      <c r="U40" s="2">
        <v>1</v>
      </c>
      <c r="V40" s="240"/>
      <c r="W40" s="85">
        <f>Y37*0+Y38*5+Y39*0+Y40*5+Y41*0+Y42*4</f>
        <v>28</v>
      </c>
      <c r="X40" s="40" t="s">
        <v>29</v>
      </c>
      <c r="Y40" s="38">
        <v>3</v>
      </c>
      <c r="Z40" s="14"/>
      <c r="AA40" s="15" t="s">
        <v>30</v>
      </c>
      <c r="AB40" s="16">
        <v>1.6</v>
      </c>
      <c r="AC40" s="16">
        <f>AB40*1</f>
        <v>1.6</v>
      </c>
      <c r="AD40" s="16" t="s">
        <v>28</v>
      </c>
      <c r="AE40" s="16">
        <f>AB40*5</f>
        <v>8</v>
      </c>
      <c r="AF40" s="16">
        <f>AC40*4+AE40*4</f>
        <v>38.4</v>
      </c>
      <c r="AG40" s="87"/>
    </row>
    <row r="41" spans="2:33" ht="27.9" customHeight="1">
      <c r="B41" s="234" t="s">
        <v>57</v>
      </c>
      <c r="C41" s="238"/>
      <c r="D41" s="2" t="s">
        <v>93</v>
      </c>
      <c r="E41" s="44"/>
      <c r="F41" s="2">
        <v>1</v>
      </c>
      <c r="G41" s="2"/>
      <c r="H41" s="2"/>
      <c r="I41" s="2"/>
      <c r="J41" s="2"/>
      <c r="K41" s="2"/>
      <c r="L41" s="2"/>
      <c r="M41" s="2"/>
      <c r="N41" s="84"/>
      <c r="O41" s="2"/>
      <c r="P41" s="2"/>
      <c r="Q41" s="44"/>
      <c r="R41" s="2"/>
      <c r="S41" s="2"/>
      <c r="T41" s="83"/>
      <c r="U41" s="2"/>
      <c r="V41" s="240"/>
      <c r="W41" s="39" t="s">
        <v>46</v>
      </c>
      <c r="X41" s="40" t="s">
        <v>32</v>
      </c>
      <c r="Y41" s="38">
        <v>0</v>
      </c>
      <c r="AA41" s="15" t="s">
        <v>33</v>
      </c>
      <c r="AB41" s="16">
        <v>2.5</v>
      </c>
      <c r="AC41" s="16"/>
      <c r="AD41" s="16">
        <f>AB41*5</f>
        <v>12.5</v>
      </c>
      <c r="AE41" s="16" t="s">
        <v>28</v>
      </c>
      <c r="AF41" s="16">
        <f>AD41*9</f>
        <v>112.5</v>
      </c>
      <c r="AG41" s="74"/>
    </row>
    <row r="42" spans="2:33" ht="27.9" customHeight="1">
      <c r="B42" s="234"/>
      <c r="C42" s="238"/>
      <c r="D42" s="44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40"/>
      <c r="W42" s="85">
        <f>Y37*2+Y38*7+Y39*1+Y40*0+Y41*0+Y42*8</f>
        <v>32.5</v>
      </c>
      <c r="X42" s="78" t="s">
        <v>41</v>
      </c>
      <c r="Y42" s="45">
        <v>0</v>
      </c>
      <c r="Z42" s="14"/>
      <c r="AA42" s="15" t="s">
        <v>34</v>
      </c>
      <c r="AE42" s="15">
        <f>AB42*15</f>
        <v>0</v>
      </c>
      <c r="AG42" s="87"/>
    </row>
    <row r="43" spans="2:33" ht="27.9" customHeight="1">
      <c r="B43" s="46" t="s">
        <v>35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40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4"/>
    </row>
    <row r="44" spans="2:33" ht="27.9" customHeight="1" thickBot="1">
      <c r="B44" s="68"/>
      <c r="C44" s="155"/>
      <c r="D44" s="69"/>
      <c r="E44" s="69"/>
      <c r="F44" s="70"/>
      <c r="G44" s="70"/>
      <c r="H44" s="69"/>
      <c r="I44" s="70"/>
      <c r="J44" s="70"/>
      <c r="K44" s="148"/>
      <c r="L44" s="131"/>
      <c r="M44" s="131"/>
      <c r="N44" s="148"/>
      <c r="O44" s="131"/>
      <c r="P44" s="131"/>
      <c r="Q44" s="148"/>
      <c r="R44" s="131"/>
      <c r="S44" s="131"/>
      <c r="T44" s="148"/>
      <c r="U44" s="131"/>
      <c r="V44" s="247"/>
      <c r="W44" s="149">
        <f>W38*4+W42*4+W40*9</f>
        <v>848</v>
      </c>
      <c r="X44" s="150"/>
      <c r="Y44" s="151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8"/>
    </row>
    <row r="45" spans="2:33" s="35" customFormat="1" ht="27.9" customHeight="1">
      <c r="B45" s="242"/>
      <c r="C45" s="242"/>
      <c r="D45" s="242"/>
      <c r="E45" s="242"/>
      <c r="F45" s="242"/>
      <c r="G45" s="242"/>
      <c r="H45" s="242"/>
      <c r="I45" s="242"/>
      <c r="J45" s="242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5"/>
      <c r="AA45" s="15"/>
      <c r="AB45" s="16"/>
      <c r="AC45" s="15" t="s">
        <v>20</v>
      </c>
      <c r="AD45" s="15" t="s">
        <v>21</v>
      </c>
      <c r="AE45" s="15" t="s">
        <v>22</v>
      </c>
      <c r="AF45" s="15" t="s">
        <v>23</v>
      </c>
      <c r="AG45" s="74"/>
    </row>
    <row r="46" spans="2:33" ht="27.9" customHeight="1">
      <c r="B46" s="242"/>
      <c r="C46" s="242"/>
      <c r="D46" s="242"/>
      <c r="E46" s="242"/>
      <c r="F46" s="242"/>
      <c r="G46" s="242"/>
      <c r="H46" s="242"/>
      <c r="I46" s="242"/>
      <c r="J46" s="242"/>
      <c r="K46" s="73"/>
      <c r="N46" s="73"/>
      <c r="Q46" s="73"/>
      <c r="T46" s="73"/>
      <c r="Z46" s="14"/>
      <c r="AA46" s="16" t="s">
        <v>25</v>
      </c>
      <c r="AB46" s="16">
        <v>6</v>
      </c>
      <c r="AC46" s="16">
        <f>AB46*2</f>
        <v>12</v>
      </c>
      <c r="AD46" s="16"/>
      <c r="AE46" s="16">
        <f>AB46*15</f>
        <v>90</v>
      </c>
      <c r="AF46" s="16">
        <f>AC46*4+AE46*4</f>
        <v>408</v>
      </c>
      <c r="AG46" s="87"/>
    </row>
    <row r="47" spans="2:33" ht="27.9" customHeight="1">
      <c r="AA47" s="41" t="s">
        <v>27</v>
      </c>
      <c r="AB47" s="16">
        <v>2.2999999999999998</v>
      </c>
      <c r="AC47" s="42">
        <f>AB47*7</f>
        <v>16.099999999999998</v>
      </c>
      <c r="AD47" s="16">
        <f>AB47*5</f>
        <v>11.5</v>
      </c>
      <c r="AE47" s="16" t="s">
        <v>28</v>
      </c>
      <c r="AF47" s="43">
        <f>AC47*4+AD47*9</f>
        <v>167.89999999999998</v>
      </c>
      <c r="AG47" s="74"/>
    </row>
    <row r="48" spans="2:33" ht="27.9" customHeight="1">
      <c r="Z48" s="14"/>
      <c r="AA48" s="15" t="s">
        <v>30</v>
      </c>
      <c r="AB48" s="16">
        <v>1.6</v>
      </c>
      <c r="AC48" s="16">
        <f>AB48*1</f>
        <v>1.6</v>
      </c>
      <c r="AD48" s="16" t="s">
        <v>28</v>
      </c>
      <c r="AE48" s="16">
        <f>AB48*5</f>
        <v>8</v>
      </c>
      <c r="AF48" s="16">
        <f>AC48*4+AE48*4</f>
        <v>38.4</v>
      </c>
      <c r="AG48" s="87"/>
    </row>
    <row r="49" spans="2:33" ht="27.9" customHeight="1">
      <c r="AA49" s="15" t="s">
        <v>33</v>
      </c>
      <c r="AB49" s="16">
        <v>2.5</v>
      </c>
      <c r="AC49" s="16"/>
      <c r="AD49" s="16">
        <f>AB49*5</f>
        <v>12.5</v>
      </c>
      <c r="AE49" s="16" t="s">
        <v>28</v>
      </c>
      <c r="AF49" s="16">
        <f>AD49*9</f>
        <v>112.5</v>
      </c>
      <c r="AG49" s="74"/>
    </row>
    <row r="50" spans="2:33" ht="27.9" customHeight="1">
      <c r="Z50" s="14"/>
      <c r="AA50" s="15" t="s">
        <v>34</v>
      </c>
      <c r="AE50" s="15">
        <f>AB50*15</f>
        <v>0</v>
      </c>
      <c r="AG50" s="87"/>
    </row>
    <row r="51" spans="2:33" ht="27.9" customHeight="1">
      <c r="AC51" s="15">
        <f>SUM(AC46:AC50)</f>
        <v>29.7</v>
      </c>
      <c r="AD51" s="15">
        <f>SUM(AD46:AD50)</f>
        <v>24</v>
      </c>
      <c r="AE51" s="15">
        <f>SUM(AE46:AE50)</f>
        <v>98</v>
      </c>
      <c r="AF51" s="15">
        <f>AC51*4+AD51*9+AE51*4</f>
        <v>726.8</v>
      </c>
      <c r="AG51" s="74"/>
    </row>
    <row r="52" spans="2:33" ht="27.9" customHeight="1">
      <c r="Z52" s="14"/>
      <c r="AC52" s="51">
        <f>AC51*4/AF51</f>
        <v>0.16345624656026417</v>
      </c>
      <c r="AD52" s="51">
        <f>AD51*9/AF51</f>
        <v>0.29719317556411667</v>
      </c>
      <c r="AE52" s="51">
        <f>AE51*4/AF51</f>
        <v>0.53935057787561924</v>
      </c>
      <c r="AG52" s="88"/>
    </row>
    <row r="53" spans="2:33" s="60" customFormat="1" ht="21.75" customHeight="1">
      <c r="B53" s="16"/>
      <c r="C53" s="15"/>
      <c r="D53" s="15"/>
      <c r="E53" s="71"/>
      <c r="F53" s="15"/>
      <c r="G53" s="15"/>
      <c r="H53" s="71"/>
      <c r="I53" s="15"/>
      <c r="J53" s="15"/>
      <c r="K53" s="71"/>
      <c r="L53" s="15"/>
      <c r="M53" s="15"/>
      <c r="N53" s="71"/>
      <c r="O53" s="15"/>
      <c r="P53" s="15"/>
      <c r="Q53" s="71"/>
      <c r="R53" s="15"/>
      <c r="S53" s="15"/>
      <c r="T53" s="71"/>
      <c r="U53" s="15"/>
      <c r="V53" s="15"/>
      <c r="W53" s="74"/>
      <c r="X53" s="75"/>
      <c r="Y53" s="76"/>
      <c r="Z53" s="72"/>
      <c r="AB53" s="55"/>
    </row>
  </sheetData>
  <mergeCells count="20">
    <mergeCell ref="C37:C42"/>
    <mergeCell ref="V37:V44"/>
    <mergeCell ref="B41:B42"/>
    <mergeCell ref="B45:J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  <mergeCell ref="S15:T15"/>
    <mergeCell ref="S7:T7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H56"/>
  <sheetViews>
    <sheetView zoomScale="60" workbookViewId="0">
      <selection activeCell="M9" sqref="M9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1" customWidth="1"/>
    <col min="6" max="6" width="9.6640625" style="15" customWidth="1"/>
    <col min="7" max="7" width="18.6640625" style="15" customWidth="1"/>
    <col min="8" max="8" width="5.6640625" style="71" customWidth="1"/>
    <col min="9" max="9" width="9.6640625" style="15" customWidth="1"/>
    <col min="10" max="10" width="18.6640625" style="15" customWidth="1"/>
    <col min="11" max="11" width="5.6640625" style="71" customWidth="1"/>
    <col min="12" max="12" width="9.6640625" style="15" customWidth="1"/>
    <col min="13" max="13" width="18.6640625" style="15" customWidth="1"/>
    <col min="14" max="14" width="5.6640625" style="71" customWidth="1"/>
    <col min="15" max="15" width="9.6640625" style="15" customWidth="1"/>
    <col min="16" max="16" width="18.6640625" style="15" customWidth="1"/>
    <col min="17" max="17" width="5.6640625" style="71" customWidth="1"/>
    <col min="18" max="18" width="9.6640625" style="15" customWidth="1"/>
    <col min="19" max="19" width="18.6640625" style="15" customWidth="1"/>
    <col min="20" max="20" width="5.6640625" style="71" customWidth="1"/>
    <col min="21" max="21" width="9.6640625" style="15" customWidth="1"/>
    <col min="22" max="22" width="5.21875" style="15" customWidth="1"/>
    <col min="23" max="23" width="11.77734375" style="74" customWidth="1"/>
    <col min="24" max="24" width="11.21875" style="75" customWidth="1"/>
    <col min="25" max="25" width="6.6640625" style="76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235" t="s">
        <v>284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3"/>
      <c r="AB1" s="5"/>
    </row>
    <row r="2" spans="2:33" s="4" customFormat="1" ht="13.5" customHeight="1">
      <c r="B2" s="236"/>
      <c r="C2" s="237"/>
      <c r="D2" s="237"/>
      <c r="E2" s="237"/>
      <c r="F2" s="237"/>
      <c r="G2" s="237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79" t="s">
        <v>42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40</v>
      </c>
      <c r="F4" s="19"/>
      <c r="G4" s="19" t="s">
        <v>3</v>
      </c>
      <c r="H4" s="20" t="s">
        <v>40</v>
      </c>
      <c r="I4" s="19"/>
      <c r="J4" s="19" t="s">
        <v>4</v>
      </c>
      <c r="K4" s="20" t="s">
        <v>40</v>
      </c>
      <c r="L4" s="21"/>
      <c r="M4" s="19" t="s">
        <v>4</v>
      </c>
      <c r="N4" s="20" t="s">
        <v>40</v>
      </c>
      <c r="O4" s="19"/>
      <c r="P4" s="19" t="s">
        <v>4</v>
      </c>
      <c r="Q4" s="20" t="s">
        <v>40</v>
      </c>
      <c r="R4" s="19"/>
      <c r="S4" s="22" t="s">
        <v>5</v>
      </c>
      <c r="T4" s="20" t="s">
        <v>40</v>
      </c>
      <c r="U4" s="19"/>
      <c r="V4" s="81" t="s">
        <v>47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>
      <c r="B5" s="30">
        <v>3</v>
      </c>
      <c r="C5" s="238"/>
      <c r="D5" s="31" t="str">
        <f>'114.3月菜單'!B40</f>
        <v>香Q米飯</v>
      </c>
      <c r="E5" s="31" t="s">
        <v>54</v>
      </c>
      <c r="F5" s="1" t="s">
        <v>16</v>
      </c>
      <c r="G5" s="31" t="str">
        <f>'114.3月菜單'!B41</f>
        <v>細嫩豆腐(豆)</v>
      </c>
      <c r="H5" s="31" t="s">
        <v>69</v>
      </c>
      <c r="I5" s="1" t="s">
        <v>16</v>
      </c>
      <c r="J5" s="31" t="str">
        <f>'114.3月菜單'!B42</f>
        <v>香滷豆乾丁(豆)</v>
      </c>
      <c r="K5" s="31" t="s">
        <v>17</v>
      </c>
      <c r="L5" s="1" t="s">
        <v>16</v>
      </c>
      <c r="M5" s="31" t="str">
        <f>'114.3月菜單'!B43</f>
        <v>高麗菜香菇</v>
      </c>
      <c r="N5" s="31" t="s">
        <v>17</v>
      </c>
      <c r="O5" s="1" t="s">
        <v>16</v>
      </c>
      <c r="P5" s="31" t="str">
        <f>'114.3月菜單'!B44</f>
        <v>季節蔬菜X2</v>
      </c>
      <c r="Q5" s="31" t="s">
        <v>56</v>
      </c>
      <c r="R5" s="1" t="s">
        <v>16</v>
      </c>
      <c r="S5" s="31" t="str">
        <f>'114.3月菜單'!B45</f>
        <v>味噌海芽湯</v>
      </c>
      <c r="T5" s="31" t="s">
        <v>55</v>
      </c>
      <c r="U5" s="1" t="s">
        <v>16</v>
      </c>
      <c r="V5" s="239"/>
      <c r="W5" s="32" t="s">
        <v>43</v>
      </c>
      <c r="X5" s="33" t="s">
        <v>19</v>
      </c>
      <c r="Y5" s="34">
        <v>6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  <c r="AG5" s="74"/>
    </row>
    <row r="6" spans="2:33" ht="27.9" customHeight="1">
      <c r="B6" s="36" t="s">
        <v>8</v>
      </c>
      <c r="C6" s="238"/>
      <c r="D6" s="2" t="s">
        <v>62</v>
      </c>
      <c r="E6" s="2"/>
      <c r="F6" s="2">
        <v>120</v>
      </c>
      <c r="G6" s="2" t="s">
        <v>136</v>
      </c>
      <c r="H6" s="2" t="s">
        <v>137</v>
      </c>
      <c r="I6" s="2">
        <v>60</v>
      </c>
      <c r="J6" s="2" t="s">
        <v>160</v>
      </c>
      <c r="K6" s="2" t="s">
        <v>82</v>
      </c>
      <c r="L6" s="2">
        <v>50</v>
      </c>
      <c r="M6" s="2" t="s">
        <v>97</v>
      </c>
      <c r="N6" s="2"/>
      <c r="O6" s="2">
        <v>80</v>
      </c>
      <c r="P6" s="2" t="s">
        <v>63</v>
      </c>
      <c r="Q6" s="2"/>
      <c r="R6" s="2">
        <v>120</v>
      </c>
      <c r="S6" s="2" t="s">
        <v>191</v>
      </c>
      <c r="T6" s="2"/>
      <c r="U6" s="2">
        <v>1</v>
      </c>
      <c r="V6" s="240"/>
      <c r="W6" s="87">
        <f>Y5*15+Y6*0+Y7*5+Y8*0+Y9*15+Y10*12+15</f>
        <v>115</v>
      </c>
      <c r="X6" s="37" t="s">
        <v>177</v>
      </c>
      <c r="Y6" s="38">
        <v>2.4</v>
      </c>
      <c r="Z6" s="14"/>
      <c r="AA6" s="16" t="s">
        <v>25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7"/>
    </row>
    <row r="7" spans="2:33" ht="27.9" customHeight="1">
      <c r="B7" s="36">
        <v>31</v>
      </c>
      <c r="C7" s="238"/>
      <c r="D7" s="2"/>
      <c r="E7" s="2"/>
      <c r="F7" s="2"/>
      <c r="G7" s="2"/>
      <c r="H7" s="2"/>
      <c r="I7" s="2"/>
      <c r="J7" s="2"/>
      <c r="K7" s="2"/>
      <c r="L7" s="2"/>
      <c r="M7" s="2" t="s">
        <v>215</v>
      </c>
      <c r="N7" s="2"/>
      <c r="O7" s="2">
        <v>1</v>
      </c>
      <c r="P7" s="2"/>
      <c r="Q7" s="2"/>
      <c r="R7" s="2"/>
      <c r="S7" s="2" t="s">
        <v>141</v>
      </c>
      <c r="T7" s="2"/>
      <c r="U7" s="2">
        <v>5</v>
      </c>
      <c r="V7" s="240"/>
      <c r="W7" s="39" t="s">
        <v>45</v>
      </c>
      <c r="X7" s="40" t="s">
        <v>26</v>
      </c>
      <c r="Y7" s="38">
        <v>2</v>
      </c>
      <c r="AA7" s="41" t="s">
        <v>27</v>
      </c>
      <c r="AB7" s="16">
        <v>2</v>
      </c>
      <c r="AC7" s="42">
        <f>AB7*7</f>
        <v>14</v>
      </c>
      <c r="AD7" s="16">
        <f>AB7*5</f>
        <v>10</v>
      </c>
      <c r="AE7" s="16" t="s">
        <v>28</v>
      </c>
      <c r="AF7" s="43">
        <f>AC7*4+AD7*9</f>
        <v>146</v>
      </c>
      <c r="AG7" s="74"/>
    </row>
    <row r="8" spans="2:33" ht="27.9" customHeight="1">
      <c r="B8" s="36" t="s">
        <v>10</v>
      </c>
      <c r="C8" s="238"/>
      <c r="D8" s="2"/>
      <c r="E8" s="2"/>
      <c r="F8" s="2"/>
      <c r="G8" s="2"/>
      <c r="H8" s="44"/>
      <c r="I8" s="2"/>
      <c r="J8" s="2"/>
      <c r="K8" s="2"/>
      <c r="L8" s="2"/>
      <c r="M8" s="2" t="s">
        <v>93</v>
      </c>
      <c r="N8" s="2"/>
      <c r="O8" s="2">
        <v>1</v>
      </c>
      <c r="P8" s="2"/>
      <c r="Q8" s="83"/>
      <c r="R8" s="2"/>
      <c r="S8" s="2" t="s">
        <v>101</v>
      </c>
      <c r="T8" s="83"/>
      <c r="U8" s="2">
        <v>1</v>
      </c>
      <c r="V8" s="240"/>
      <c r="W8" s="85">
        <f>Y5*0+Y6*5+Y7*0+Y8*5+Y9*0+Y10*4</f>
        <v>27</v>
      </c>
      <c r="X8" s="40" t="s">
        <v>29</v>
      </c>
      <c r="Y8" s="38">
        <v>3</v>
      </c>
      <c r="Z8" s="14"/>
      <c r="AA8" s="15" t="s">
        <v>30</v>
      </c>
      <c r="AB8" s="16">
        <v>1.5</v>
      </c>
      <c r="AC8" s="16">
        <f>AB8*1</f>
        <v>1.5</v>
      </c>
      <c r="AD8" s="16" t="s">
        <v>28</v>
      </c>
      <c r="AE8" s="16">
        <f>AB8*5</f>
        <v>7.5</v>
      </c>
      <c r="AF8" s="16">
        <f>AC8*4+AE8*4</f>
        <v>36</v>
      </c>
      <c r="AG8" s="87"/>
    </row>
    <row r="9" spans="2:33" ht="27.9" customHeight="1">
      <c r="B9" s="234" t="s">
        <v>36</v>
      </c>
      <c r="C9" s="238"/>
      <c r="D9" s="2"/>
      <c r="E9" s="2"/>
      <c r="F9" s="2"/>
      <c r="G9" s="2"/>
      <c r="H9" s="44"/>
      <c r="I9" s="2"/>
      <c r="J9" s="2"/>
      <c r="K9" s="83"/>
      <c r="L9" s="2"/>
      <c r="M9" s="2"/>
      <c r="N9" s="2"/>
      <c r="O9" s="2"/>
      <c r="P9" s="2"/>
      <c r="Q9" s="2"/>
      <c r="R9" s="2"/>
      <c r="S9" s="2"/>
      <c r="T9" s="2"/>
      <c r="U9" s="2"/>
      <c r="V9" s="240"/>
      <c r="W9" s="39" t="s">
        <v>46</v>
      </c>
      <c r="X9" s="40" t="s">
        <v>32</v>
      </c>
      <c r="Y9" s="38">
        <v>0</v>
      </c>
      <c r="AA9" s="15" t="s">
        <v>33</v>
      </c>
      <c r="AB9" s="16">
        <v>2.5</v>
      </c>
      <c r="AC9" s="16"/>
      <c r="AD9" s="16">
        <f>AB9*5</f>
        <v>12.5</v>
      </c>
      <c r="AE9" s="16" t="s">
        <v>28</v>
      </c>
      <c r="AF9" s="16">
        <f>AD9*9</f>
        <v>112.5</v>
      </c>
      <c r="AG9" s="74"/>
    </row>
    <row r="10" spans="2:33" ht="27.9" customHeight="1">
      <c r="B10" s="234"/>
      <c r="C10" s="238"/>
      <c r="D10" s="2"/>
      <c r="E10" s="2"/>
      <c r="F10" s="2"/>
      <c r="G10" s="2"/>
      <c r="H10" s="44"/>
      <c r="I10" s="2"/>
      <c r="J10" s="2"/>
      <c r="K10" s="44"/>
      <c r="L10" s="2"/>
      <c r="M10" s="2"/>
      <c r="N10" s="2"/>
      <c r="O10" s="2"/>
      <c r="P10" s="2"/>
      <c r="Q10" s="2"/>
      <c r="R10" s="2"/>
      <c r="S10" s="2"/>
      <c r="T10" s="110"/>
      <c r="U10" s="2"/>
      <c r="V10" s="240"/>
      <c r="W10" s="85">
        <f>Y5*2+Y6*7+Y7*1+Y8*0+Y9*0+Y10*8</f>
        <v>30.8</v>
      </c>
      <c r="X10" s="78" t="s">
        <v>41</v>
      </c>
      <c r="Y10" s="45">
        <v>0</v>
      </c>
      <c r="Z10" s="14"/>
      <c r="AA10" s="15" t="s">
        <v>34</v>
      </c>
      <c r="AE10" s="15">
        <f>AB10*15</f>
        <v>0</v>
      </c>
      <c r="AG10" s="87"/>
    </row>
    <row r="11" spans="2:33" ht="27.9" customHeight="1">
      <c r="B11" s="46" t="s">
        <v>35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40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4"/>
    </row>
    <row r="12" spans="2:33" ht="27.9" customHeight="1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41"/>
      <c r="W12" s="86">
        <f>W6*4+W10*4+W8*9</f>
        <v>826.2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8"/>
    </row>
    <row r="13" spans="2:33" s="35" customFormat="1" ht="27.9" customHeight="1">
      <c r="B13" s="30"/>
      <c r="C13" s="238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239"/>
      <c r="W13" s="32"/>
      <c r="X13" s="33"/>
      <c r="Y13" s="34"/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4"/>
    </row>
    <row r="14" spans="2:33" ht="27.9" customHeight="1">
      <c r="B14" s="36"/>
      <c r="C14" s="238"/>
      <c r="D14" s="2"/>
      <c r="E14" s="2"/>
      <c r="F14" s="2"/>
      <c r="G14" s="56"/>
      <c r="H14" s="105"/>
      <c r="I14" s="104"/>
      <c r="J14" s="154"/>
      <c r="K14" s="139"/>
      <c r="L14" s="140"/>
      <c r="M14" s="2"/>
      <c r="N14" s="2"/>
      <c r="O14" s="2"/>
      <c r="P14" s="2"/>
      <c r="Q14" s="2"/>
      <c r="R14" s="2"/>
      <c r="S14" s="2"/>
      <c r="T14" s="2"/>
      <c r="U14" s="2"/>
      <c r="V14" s="240"/>
      <c r="W14" s="87"/>
      <c r="X14" s="37"/>
      <c r="Y14" s="38"/>
      <c r="Z14" s="14"/>
      <c r="AA14" s="16" t="s">
        <v>25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7"/>
    </row>
    <row r="15" spans="2:33" ht="27.9" customHeight="1">
      <c r="B15" s="36"/>
      <c r="C15" s="238"/>
      <c r="D15" s="2"/>
      <c r="E15" s="2"/>
      <c r="F15" s="2"/>
      <c r="G15" s="106"/>
      <c r="H15" s="109"/>
      <c r="I15" s="107"/>
      <c r="K15" s="152"/>
      <c r="L15" s="153"/>
      <c r="M15" s="2"/>
      <c r="N15" s="44"/>
      <c r="O15" s="2"/>
      <c r="P15" s="2"/>
      <c r="Q15" s="2"/>
      <c r="R15" s="2"/>
      <c r="S15" s="2"/>
      <c r="T15" s="2"/>
      <c r="U15" s="2"/>
      <c r="V15" s="240"/>
      <c r="W15" s="39"/>
      <c r="X15" s="40"/>
      <c r="Y15" s="38"/>
      <c r="AA15" s="41" t="s">
        <v>27</v>
      </c>
      <c r="AB15" s="16">
        <v>2</v>
      </c>
      <c r="AC15" s="42">
        <f>AB15*7</f>
        <v>14</v>
      </c>
      <c r="AD15" s="16">
        <f>AB15*5</f>
        <v>10</v>
      </c>
      <c r="AE15" s="16" t="s">
        <v>28</v>
      </c>
      <c r="AF15" s="43">
        <f>AC15*4+AD15*9</f>
        <v>146</v>
      </c>
      <c r="AG15" s="74"/>
    </row>
    <row r="16" spans="2:33" ht="27.9" customHeight="1">
      <c r="B16" s="36"/>
      <c r="C16" s="238"/>
      <c r="D16" s="44"/>
      <c r="E16" s="44"/>
      <c r="F16" s="2"/>
      <c r="G16" s="56"/>
      <c r="H16" s="108"/>
      <c r="I16" s="104"/>
      <c r="J16" s="106"/>
      <c r="K16" s="118"/>
      <c r="L16" s="2"/>
      <c r="M16" s="2"/>
      <c r="N16" s="44"/>
      <c r="O16" s="2"/>
      <c r="P16" s="2"/>
      <c r="Q16" s="2"/>
      <c r="R16" s="2"/>
      <c r="S16" s="2"/>
      <c r="T16" s="2"/>
      <c r="U16" s="2"/>
      <c r="V16" s="240"/>
      <c r="W16" s="85"/>
      <c r="X16" s="40"/>
      <c r="Y16" s="38"/>
      <c r="Z16" s="14"/>
      <c r="AA16" s="15" t="s">
        <v>30</v>
      </c>
      <c r="AB16" s="16">
        <v>1.7</v>
      </c>
      <c r="AC16" s="16">
        <f>AB16*1</f>
        <v>1.7</v>
      </c>
      <c r="AD16" s="16" t="s">
        <v>28</v>
      </c>
      <c r="AE16" s="16">
        <f>AB16*5</f>
        <v>8.5</v>
      </c>
      <c r="AF16" s="16">
        <f>AC16*4+AE16*4</f>
        <v>40.799999999999997</v>
      </c>
      <c r="AG16" s="87"/>
    </row>
    <row r="17" spans="2:33" ht="27.9" customHeight="1">
      <c r="B17" s="234"/>
      <c r="C17" s="238"/>
      <c r="D17" s="44"/>
      <c r="E17" s="44"/>
      <c r="F17" s="2"/>
      <c r="G17" s="2"/>
      <c r="H17" s="44"/>
      <c r="I17" s="2"/>
      <c r="J17" s="2"/>
      <c r="K17" s="44"/>
      <c r="L17" s="2"/>
      <c r="M17" s="2"/>
      <c r="N17" s="44"/>
      <c r="O17" s="2"/>
      <c r="P17" s="2"/>
      <c r="Q17" s="44"/>
      <c r="R17" s="2"/>
      <c r="S17" s="2"/>
      <c r="T17" s="2"/>
      <c r="U17" s="2"/>
      <c r="V17" s="240"/>
      <c r="W17" s="39"/>
      <c r="X17" s="40"/>
      <c r="Y17" s="38"/>
      <c r="AA17" s="15" t="s">
        <v>33</v>
      </c>
      <c r="AB17" s="16">
        <v>2.5</v>
      </c>
      <c r="AC17" s="16"/>
      <c r="AD17" s="16">
        <f>AB17*5</f>
        <v>12.5</v>
      </c>
      <c r="AE17" s="16" t="s">
        <v>28</v>
      </c>
      <c r="AF17" s="16">
        <f>AD17*9</f>
        <v>112.5</v>
      </c>
      <c r="AG17" s="74"/>
    </row>
    <row r="18" spans="2:33" ht="27.9" customHeight="1">
      <c r="B18" s="234"/>
      <c r="C18" s="238"/>
      <c r="D18" s="44"/>
      <c r="E18" s="44"/>
      <c r="F18" s="2"/>
      <c r="G18" s="2"/>
      <c r="H18" s="44"/>
      <c r="I18" s="2"/>
      <c r="J18" s="2"/>
      <c r="K18" s="83"/>
      <c r="L18" s="2"/>
      <c r="M18" s="2"/>
      <c r="N18" s="44"/>
      <c r="O18" s="2"/>
      <c r="P18" s="2"/>
      <c r="Q18" s="44"/>
      <c r="R18" s="2"/>
      <c r="S18" s="2"/>
      <c r="T18" s="110"/>
      <c r="U18" s="2"/>
      <c r="V18" s="240"/>
      <c r="W18" s="85"/>
      <c r="X18" s="78"/>
      <c r="Y18" s="45"/>
      <c r="Z18" s="14"/>
      <c r="AA18" s="15" t="s">
        <v>34</v>
      </c>
      <c r="AB18" s="16">
        <v>1</v>
      </c>
      <c r="AE18" s="15">
        <f>AB18*15</f>
        <v>15</v>
      </c>
      <c r="AG18" s="87"/>
    </row>
    <row r="19" spans="2:33" ht="27.9" customHeight="1">
      <c r="B19" s="46"/>
      <c r="C19" s="47"/>
      <c r="D19" s="44"/>
      <c r="E19" s="44"/>
      <c r="F19" s="2"/>
      <c r="G19" s="2"/>
      <c r="H19" s="44"/>
      <c r="I19" s="2"/>
      <c r="J19" s="2"/>
      <c r="K19" s="83"/>
      <c r="L19" s="2"/>
      <c r="M19" s="2"/>
      <c r="N19" s="44"/>
      <c r="O19" s="2"/>
      <c r="P19" s="2"/>
      <c r="Q19" s="44"/>
      <c r="R19" s="2"/>
      <c r="S19" s="2"/>
      <c r="T19" s="77"/>
      <c r="U19" s="77"/>
      <c r="V19" s="240"/>
      <c r="W19" s="39"/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4"/>
    </row>
    <row r="20" spans="2:33" ht="27.9" customHeight="1">
      <c r="B20" s="49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41"/>
      <c r="W20" s="86"/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8"/>
    </row>
    <row r="21" spans="2:33" s="35" customFormat="1" ht="27.9" customHeight="1">
      <c r="B21" s="30"/>
      <c r="C21" s="238"/>
      <c r="D21" s="31"/>
      <c r="E21" s="31"/>
      <c r="F21" s="1"/>
      <c r="G21" s="31"/>
      <c r="H21" s="31"/>
      <c r="I21" s="1"/>
      <c r="J21" s="31"/>
      <c r="K21" s="31"/>
      <c r="L21" s="31"/>
      <c r="M21" s="31"/>
      <c r="N21" s="31"/>
      <c r="O21" s="1"/>
      <c r="P21" s="31"/>
      <c r="Q21" s="31"/>
      <c r="R21" s="1"/>
      <c r="S21" s="31"/>
      <c r="T21" s="31"/>
      <c r="U21" s="1"/>
      <c r="V21" s="239"/>
      <c r="W21" s="32"/>
      <c r="X21" s="33"/>
      <c r="Y21" s="34"/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4"/>
    </row>
    <row r="22" spans="2:33" s="56" customFormat="1" ht="27.75" customHeight="1">
      <c r="B22" s="36"/>
      <c r="C22" s="23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40"/>
      <c r="W22" s="87"/>
      <c r="X22" s="37"/>
      <c r="Y22" s="38"/>
      <c r="Z22" s="54"/>
      <c r="AA22" s="55" t="s">
        <v>25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7"/>
    </row>
    <row r="23" spans="2:33" s="56" customFormat="1" ht="27.9" customHeight="1">
      <c r="B23" s="36"/>
      <c r="C23" s="23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40"/>
      <c r="W23" s="39"/>
      <c r="X23" s="40"/>
      <c r="Y23" s="38"/>
      <c r="AA23" s="57" t="s">
        <v>27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28</v>
      </c>
      <c r="AF23" s="59">
        <f>AC23*4+AD23*9</f>
        <v>153.30000000000001</v>
      </c>
      <c r="AG23" s="74"/>
    </row>
    <row r="24" spans="2:33" s="56" customFormat="1" ht="27.9" customHeight="1">
      <c r="B24" s="36"/>
      <c r="C24" s="238"/>
      <c r="D24" s="2"/>
      <c r="E24" s="2"/>
      <c r="F24" s="2"/>
      <c r="G24" s="2"/>
      <c r="H24" s="44"/>
      <c r="I24" s="2"/>
      <c r="J24" s="2"/>
      <c r="K24" s="2"/>
      <c r="L24" s="2"/>
      <c r="M24" s="2"/>
      <c r="N24" s="44"/>
      <c r="O24" s="2"/>
      <c r="P24" s="2"/>
      <c r="Q24" s="2"/>
      <c r="R24" s="2"/>
      <c r="S24" s="2"/>
      <c r="T24" s="44"/>
      <c r="U24" s="2"/>
      <c r="V24" s="240"/>
      <c r="W24" s="85"/>
      <c r="X24" s="40"/>
      <c r="Y24" s="38"/>
      <c r="Z24" s="54"/>
      <c r="AA24" s="60" t="s">
        <v>30</v>
      </c>
      <c r="AB24" s="55">
        <v>1.6</v>
      </c>
      <c r="AC24" s="55">
        <f>AB24*1</f>
        <v>1.6</v>
      </c>
      <c r="AD24" s="55" t="s">
        <v>28</v>
      </c>
      <c r="AE24" s="55">
        <f>AB24*5</f>
        <v>8</v>
      </c>
      <c r="AF24" s="55">
        <f>AC24*4+AE24*4</f>
        <v>38.4</v>
      </c>
      <c r="AG24" s="87"/>
    </row>
    <row r="25" spans="2:33" s="56" customFormat="1" ht="27.9" customHeight="1">
      <c r="B25" s="234"/>
      <c r="C25" s="238"/>
      <c r="D25" s="2"/>
      <c r="E25" s="2"/>
      <c r="F25" s="2"/>
      <c r="G25" s="2"/>
      <c r="H25" s="44"/>
      <c r="I25" s="2"/>
      <c r="J25" s="2"/>
      <c r="K25" s="2"/>
      <c r="L25" s="2"/>
      <c r="M25" s="2"/>
      <c r="N25" s="84"/>
      <c r="O25" s="2"/>
      <c r="P25" s="2"/>
      <c r="Q25" s="2"/>
      <c r="R25" s="2"/>
      <c r="S25" s="2"/>
      <c r="T25" s="44"/>
      <c r="U25" s="2"/>
      <c r="V25" s="240"/>
      <c r="W25" s="39"/>
      <c r="X25" s="40"/>
      <c r="Y25" s="38"/>
      <c r="AA25" s="60" t="s">
        <v>33</v>
      </c>
      <c r="AB25" s="55">
        <v>2.5</v>
      </c>
      <c r="AC25" s="55"/>
      <c r="AD25" s="55">
        <f>AB25*5</f>
        <v>12.5</v>
      </c>
      <c r="AE25" s="55" t="s">
        <v>28</v>
      </c>
      <c r="AF25" s="55">
        <f>AD25*9</f>
        <v>112.5</v>
      </c>
      <c r="AG25" s="74"/>
    </row>
    <row r="26" spans="2:33" s="56" customFormat="1" ht="27.9" customHeight="1">
      <c r="B26" s="234"/>
      <c r="C26" s="238"/>
      <c r="D26" s="2"/>
      <c r="E26" s="2"/>
      <c r="F26" s="2"/>
      <c r="G26" s="2"/>
      <c r="H26" s="44"/>
      <c r="I26" s="2"/>
      <c r="J26" s="2"/>
      <c r="K26" s="2"/>
      <c r="L26" s="2"/>
      <c r="M26" s="2"/>
      <c r="N26" s="44"/>
      <c r="O26" s="2"/>
      <c r="Q26" s="2"/>
      <c r="S26" s="2"/>
      <c r="T26" s="44"/>
      <c r="U26" s="2"/>
      <c r="V26" s="240"/>
      <c r="W26" s="85"/>
      <c r="X26" s="78"/>
      <c r="Y26" s="45"/>
      <c r="Z26" s="54"/>
      <c r="AA26" s="60" t="s">
        <v>34</v>
      </c>
      <c r="AB26" s="55"/>
      <c r="AC26" s="60"/>
      <c r="AD26" s="60"/>
      <c r="AE26" s="60">
        <f>AB26*15</f>
        <v>0</v>
      </c>
      <c r="AF26" s="60"/>
      <c r="AG26" s="87"/>
    </row>
    <row r="27" spans="2:33" s="56" customFormat="1" ht="27.9" customHeight="1">
      <c r="B27" s="46"/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Q27" s="83"/>
      <c r="S27" s="2"/>
      <c r="T27" s="44"/>
      <c r="U27" s="2"/>
      <c r="V27" s="240"/>
      <c r="W27" s="39"/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4"/>
    </row>
    <row r="28" spans="2:33" s="56" customFormat="1" ht="27.9" customHeight="1" thickBot="1">
      <c r="B28" s="49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Q28" s="44"/>
      <c r="S28" s="2"/>
      <c r="T28" s="44"/>
      <c r="U28" s="2"/>
      <c r="V28" s="241"/>
      <c r="W28" s="86"/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8"/>
    </row>
    <row r="29" spans="2:33" s="35" customFormat="1" ht="27.9" customHeight="1">
      <c r="B29" s="30"/>
      <c r="C29" s="23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239"/>
      <c r="W29" s="32"/>
      <c r="X29" s="33"/>
      <c r="Y29" s="34"/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4"/>
    </row>
    <row r="30" spans="2:33" ht="27.9" customHeight="1">
      <c r="B30" s="36"/>
      <c r="C30" s="23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40"/>
      <c r="W30" s="87"/>
      <c r="X30" s="37"/>
      <c r="Y30" s="38"/>
      <c r="Z30" s="14"/>
      <c r="AA30" s="16" t="s">
        <v>25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  <c r="AG30" s="87"/>
    </row>
    <row r="31" spans="2:33" ht="27.9" customHeight="1">
      <c r="B31" s="36"/>
      <c r="C31" s="23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40"/>
      <c r="W31" s="39"/>
      <c r="X31" s="40"/>
      <c r="Y31" s="38"/>
      <c r="AA31" s="41" t="s">
        <v>27</v>
      </c>
      <c r="AB31" s="16">
        <v>2</v>
      </c>
      <c r="AC31" s="42">
        <f>AB31*7</f>
        <v>14</v>
      </c>
      <c r="AD31" s="16">
        <f>AB31*5</f>
        <v>10</v>
      </c>
      <c r="AE31" s="16" t="s">
        <v>28</v>
      </c>
      <c r="AF31" s="43">
        <f>AC31*4+AD31*9</f>
        <v>146</v>
      </c>
      <c r="AG31" s="74"/>
    </row>
    <row r="32" spans="2:33" ht="27.9" customHeight="1">
      <c r="B32" s="36"/>
      <c r="C32" s="238"/>
      <c r="D32" s="44"/>
      <c r="E32" s="44"/>
      <c r="F32" s="2"/>
      <c r="G32" s="2"/>
      <c r="H32" s="44"/>
      <c r="I32" s="2"/>
      <c r="J32" s="2"/>
      <c r="K32" s="2"/>
      <c r="L32" s="2"/>
      <c r="M32" s="2"/>
      <c r="N32" s="2"/>
      <c r="O32" s="2"/>
      <c r="P32" s="2"/>
      <c r="Q32" s="44"/>
      <c r="R32" s="2"/>
      <c r="S32" s="2"/>
      <c r="T32" s="2"/>
      <c r="U32" s="2"/>
      <c r="V32" s="240"/>
      <c r="W32" s="85"/>
      <c r="X32" s="40"/>
      <c r="Y32" s="38"/>
      <c r="Z32" s="14"/>
      <c r="AA32" s="15" t="s">
        <v>30</v>
      </c>
      <c r="AB32" s="16">
        <v>1.8</v>
      </c>
      <c r="AC32" s="16">
        <f>AB32*1</f>
        <v>1.8</v>
      </c>
      <c r="AD32" s="16" t="s">
        <v>28</v>
      </c>
      <c r="AE32" s="16">
        <f>AB32*5</f>
        <v>9</v>
      </c>
      <c r="AF32" s="16">
        <f>AC32*4+AE32*4</f>
        <v>43.2</v>
      </c>
      <c r="AG32" s="87"/>
    </row>
    <row r="33" spans="2:34" ht="27.9" customHeight="1">
      <c r="B33" s="234"/>
      <c r="C33" s="238"/>
      <c r="D33" s="44"/>
      <c r="E33" s="44"/>
      <c r="F33" s="2"/>
      <c r="G33" s="2"/>
      <c r="H33" s="2"/>
      <c r="I33" s="2"/>
      <c r="J33" s="2"/>
      <c r="K33" s="2"/>
      <c r="L33" s="2"/>
      <c r="M33" s="103"/>
      <c r="N33" s="103"/>
      <c r="O33" s="103"/>
      <c r="P33" s="2"/>
      <c r="Q33" s="44"/>
      <c r="R33" s="2"/>
      <c r="S33" s="2"/>
      <c r="T33" s="44"/>
      <c r="U33" s="2"/>
      <c r="V33" s="240"/>
      <c r="W33" s="39"/>
      <c r="X33" s="40"/>
      <c r="Y33" s="38"/>
      <c r="AA33" s="15" t="s">
        <v>33</v>
      </c>
      <c r="AB33" s="16">
        <v>2.5</v>
      </c>
      <c r="AC33" s="16"/>
      <c r="AD33" s="16">
        <f>AB33*5</f>
        <v>12.5</v>
      </c>
      <c r="AE33" s="16" t="s">
        <v>28</v>
      </c>
      <c r="AF33" s="16">
        <f>AD33*9</f>
        <v>112.5</v>
      </c>
      <c r="AG33" s="74"/>
    </row>
    <row r="34" spans="2:34" ht="27.9" customHeight="1">
      <c r="B34" s="234"/>
      <c r="C34" s="238"/>
      <c r="D34" s="44"/>
      <c r="E34" s="44"/>
      <c r="F34" s="2"/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40"/>
      <c r="W34" s="85"/>
      <c r="X34" s="78"/>
      <c r="Y34" s="45"/>
      <c r="Z34" s="14"/>
      <c r="AA34" s="15" t="s">
        <v>34</v>
      </c>
      <c r="AB34" s="16">
        <v>1</v>
      </c>
      <c r="AE34" s="15">
        <f>AB34*15</f>
        <v>15</v>
      </c>
      <c r="AG34" s="87"/>
    </row>
    <row r="35" spans="2:34" ht="27.9" customHeight="1">
      <c r="B35" s="46"/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40"/>
      <c r="W35" s="39"/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4"/>
    </row>
    <row r="36" spans="2:34" ht="27.9" customHeight="1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41"/>
      <c r="W36" s="86"/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8"/>
    </row>
    <row r="37" spans="2:34" s="35" customFormat="1" ht="27.9" customHeight="1">
      <c r="B37" s="30"/>
      <c r="C37" s="23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39"/>
      <c r="W37" s="32"/>
      <c r="X37" s="33"/>
      <c r="Y37" s="34"/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  <c r="AG37" s="74"/>
    </row>
    <row r="38" spans="2:34" ht="27.9" customHeight="1">
      <c r="B38" s="36"/>
      <c r="C38" s="238"/>
      <c r="D38" s="2"/>
      <c r="E38" s="2"/>
      <c r="F38" s="2"/>
      <c r="G38" s="56"/>
      <c r="H38" s="105"/>
      <c r="I38" s="10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40"/>
      <c r="W38" s="87"/>
      <c r="X38" s="37"/>
      <c r="Y38" s="38"/>
      <c r="Z38" s="14"/>
      <c r="AA38" s="16" t="s">
        <v>25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7"/>
    </row>
    <row r="39" spans="2:34" ht="27.9" customHeight="1">
      <c r="B39" s="36"/>
      <c r="C39" s="23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40"/>
      <c r="W39" s="39"/>
      <c r="X39" s="40"/>
      <c r="Y39" s="38"/>
      <c r="AA39" s="41" t="s">
        <v>27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28</v>
      </c>
      <c r="AF39" s="43">
        <f>AC39*4+AD39*9</f>
        <v>167.89999999999998</v>
      </c>
      <c r="AG39" s="74"/>
    </row>
    <row r="40" spans="2:34" ht="27.9" customHeight="1">
      <c r="B40" s="36"/>
      <c r="C40" s="23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40"/>
      <c r="W40" s="85"/>
      <c r="X40" s="40"/>
      <c r="Y40" s="38"/>
      <c r="Z40" s="14"/>
      <c r="AA40" s="15" t="s">
        <v>30</v>
      </c>
      <c r="AB40" s="16">
        <v>1.6</v>
      </c>
      <c r="AC40" s="16">
        <f>AB40*1</f>
        <v>1.6</v>
      </c>
      <c r="AD40" s="16" t="s">
        <v>28</v>
      </c>
      <c r="AE40" s="16">
        <f>AB40*5</f>
        <v>8</v>
      </c>
      <c r="AF40" s="16">
        <f>AC40*4+AE40*4</f>
        <v>38.4</v>
      </c>
      <c r="AG40" s="87"/>
    </row>
    <row r="41" spans="2:34" ht="27.9" customHeight="1">
      <c r="B41" s="234"/>
      <c r="C41" s="238"/>
      <c r="D41" s="2"/>
      <c r="E41" s="2"/>
      <c r="F41" s="2"/>
      <c r="G41" s="2"/>
      <c r="H41" s="2"/>
      <c r="I41" s="2"/>
      <c r="J41" s="2"/>
      <c r="K41" s="2"/>
      <c r="L41" s="2"/>
      <c r="M41" s="2"/>
      <c r="N41" s="44"/>
      <c r="O41" s="2"/>
      <c r="P41" s="2"/>
      <c r="Q41" s="2"/>
      <c r="R41" s="2"/>
      <c r="S41" s="2"/>
      <c r="T41" s="2"/>
      <c r="U41" s="2"/>
      <c r="V41" s="240"/>
      <c r="W41" s="39"/>
      <c r="X41" s="40"/>
      <c r="Y41" s="38"/>
      <c r="AA41" s="15" t="s">
        <v>33</v>
      </c>
      <c r="AB41" s="16">
        <v>2.5</v>
      </c>
      <c r="AC41" s="16"/>
      <c r="AD41" s="16">
        <f>AB41*5</f>
        <v>12.5</v>
      </c>
      <c r="AE41" s="16" t="s">
        <v>28</v>
      </c>
      <c r="AF41" s="16">
        <f>AD41*9</f>
        <v>112.5</v>
      </c>
      <c r="AG41" s="74"/>
    </row>
    <row r="42" spans="2:34" ht="27.9" customHeight="1">
      <c r="B42" s="234"/>
      <c r="C42" s="238"/>
      <c r="D42" s="44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40"/>
      <c r="W42" s="85"/>
      <c r="X42" s="78"/>
      <c r="Y42" s="45"/>
      <c r="Z42" s="14"/>
      <c r="AA42" s="15" t="s">
        <v>34</v>
      </c>
      <c r="AE42" s="15">
        <f>AB42*15</f>
        <v>0</v>
      </c>
      <c r="AG42" s="87"/>
    </row>
    <row r="43" spans="2:34" ht="27.9" customHeight="1">
      <c r="B43" s="46"/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40"/>
      <c r="W43" s="39"/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4"/>
    </row>
    <row r="44" spans="2:34" ht="27.9" customHeight="1" thickBot="1">
      <c r="B44" s="120"/>
      <c r="C44" s="50"/>
      <c r="D44" s="69"/>
      <c r="E44" s="69"/>
      <c r="F44" s="70"/>
      <c r="G44" s="70"/>
      <c r="H44" s="69"/>
      <c r="I44" s="70"/>
      <c r="J44" s="70"/>
      <c r="K44" s="69"/>
      <c r="L44" s="70"/>
      <c r="M44" s="70"/>
      <c r="N44" s="69"/>
      <c r="O44" s="70"/>
      <c r="P44" s="70"/>
      <c r="Q44" s="69"/>
      <c r="R44" s="70"/>
      <c r="S44" s="70"/>
      <c r="T44" s="69"/>
      <c r="U44" s="70"/>
      <c r="V44" s="241"/>
      <c r="W44" s="86"/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8"/>
    </row>
    <row r="45" spans="2:34" s="60" customFormat="1" ht="21.75" customHeight="1">
      <c r="B45" s="242" t="s">
        <v>83</v>
      </c>
      <c r="C45" s="242"/>
      <c r="D45" s="242"/>
      <c r="E45" s="242"/>
      <c r="F45" s="242"/>
      <c r="G45" s="242"/>
      <c r="H45" s="242"/>
      <c r="I45" s="242"/>
      <c r="J45" s="242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72"/>
      <c r="AB45" s="55"/>
    </row>
    <row r="46" spans="2:34">
      <c r="B46" s="242"/>
      <c r="C46" s="242"/>
      <c r="D46" s="242"/>
      <c r="E46" s="242"/>
      <c r="F46" s="242"/>
      <c r="G46" s="242"/>
      <c r="H46" s="242"/>
      <c r="I46" s="242"/>
      <c r="J46" s="242"/>
      <c r="K46" s="73"/>
      <c r="N46" s="73"/>
      <c r="Q46" s="73"/>
      <c r="T46" s="73"/>
    </row>
    <row r="47" spans="2:34">
      <c r="AH47" t="s">
        <v>246</v>
      </c>
    </row>
    <row r="49" spans="4:4" s="15" customFormat="1" ht="16.2">
      <c r="D49" s="16"/>
    </row>
    <row r="50" spans="4:4" s="15" customFormat="1" ht="16.2">
      <c r="D50" s="16"/>
    </row>
    <row r="51" spans="4:4" s="15" customFormat="1" ht="16.2">
      <c r="D51" s="16"/>
    </row>
    <row r="52" spans="4:4" s="15" customFormat="1" ht="16.2">
      <c r="D52" s="16"/>
    </row>
    <row r="53" spans="4:4" s="15" customFormat="1" ht="16.2">
      <c r="D53" s="16"/>
    </row>
    <row r="54" spans="4:4" s="15" customFormat="1" ht="16.2">
      <c r="D54" s="16"/>
    </row>
    <row r="55" spans="4:4" s="15" customFormat="1" ht="16.2">
      <c r="D55" s="16"/>
    </row>
    <row r="56" spans="4:4" s="15" customFormat="1" ht="16.2">
      <c r="D56" s="16"/>
    </row>
  </sheetData>
  <mergeCells count="18">
    <mergeCell ref="C37:C42"/>
    <mergeCell ref="V37:V44"/>
    <mergeCell ref="B41:B42"/>
    <mergeCell ref="B45:J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114.3月菜單</vt:lpstr>
      <vt:lpstr>第一週明細</vt:lpstr>
      <vt:lpstr>第二週明細</vt:lpstr>
      <vt:lpstr>第三週明細</vt:lpstr>
      <vt:lpstr>第四週明細 </vt:lpstr>
      <vt:lpstr>第五週明細  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20240210</cp:lastModifiedBy>
  <cp:lastPrinted>2025-02-20T03:30:10Z</cp:lastPrinted>
  <dcterms:created xsi:type="dcterms:W3CDTF">2013-10-17T10:44:48Z</dcterms:created>
  <dcterms:modified xsi:type="dcterms:W3CDTF">2025-02-20T03:30:12Z</dcterms:modified>
</cp:coreProperties>
</file>